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5\Q2 2025\Uploaded to Website\"/>
    </mc:Choice>
  </mc:AlternateContent>
  <xr:revisionPtr revIDLastSave="0" documentId="13_ncr:1_{70773635-E1F6-44E5-B994-4F6762D22EC2}"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25"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8" l="1"/>
  <c r="C56" i="8"/>
  <c r="C53"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<sst xmlns="http://schemas.openxmlformats.org/spreadsheetml/2006/main" count="6719" uniqueCount="3162">
  <si>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</si>
  <si>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</si>
  <si>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</si>
  <si>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</si>
  <si>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</si>
  <si>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</si>
  <si>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</si>
  <si>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</si>
  <si>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</si>
  <si>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</si>
  <si>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</si>
  <si>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</si>
  <si>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</si>
  <si>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</si>
  <si>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</si>
  <si>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</si>
  <si>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</si>
  <si>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</si>
  <si>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</si>
  <si>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</si>
  <si>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</si>
  <si>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</si>
  <si>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</si>
  <si>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</si>
  <si>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</si>
  <si>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</si>
  <si>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</si>
  <si>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</si>
  <si>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</si>
  <si>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</si>
  <si>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</si>
  <si>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</si>
  <si>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</si>
  <si>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</si>
  <si>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</si>
  <si>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</si>
  <si>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</si>
  <si>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</si>
  <si>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</si>
  <si>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</si>
  <si>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</si>
  <si>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</si>
  <si>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</si>
  <si>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</si>
  <si>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</si>
  <si>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</si>
  <si>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</si>
  <si>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</si>
  <si>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</si>
  <si>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</si>
  <si>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</si>
  <si>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</si>
  <si>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</si>
  <si>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</si>
  <si>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</si>
  <si>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</si>
  <si>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</si>
  <si>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</si>
  <si>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</si>
  <si>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</si>
  <si>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</si>
  <si>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</si>
  <si>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</si>
  <si>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</si>
  <si>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</si>
  <si>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</si>
  <si>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</si>
  <si>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</si>
  <si>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</si>
  <si>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</si>
  <si>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</si>
  <si>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</si>
  <si>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</si>
  <si>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</si>
  <si>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</si>
  <si>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</si>
  <si>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</si>
  <si>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</si>
  <si>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</si>
  <si>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</si>
  <si>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</si>
  <si>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</si>
  <si>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</si>
  <si>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</si>
  <si>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</si>
  <si>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</si>
  <si>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</si>
  <si>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</si>
  <si>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</si>
  <si>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</si>
  <si>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</si>
  <si>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</si>
  <si>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</si>
  <si>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</si>
  <si>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</si>
  <si>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</si>
  <si>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</si>
  <si>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</si>
  <si>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</si>
  <si>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</si>
  <si>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</si>
  <si>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</si>
  <si>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</si>
  <si>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</si>
  <si>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</si>
  <si>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</si>
  <si>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</si>
  <si>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</si>
  <si>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</si>
  <si>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</si>
  <si>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</si>
  <si>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</si>
  <si>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</si>
  <si>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</si>
  <si>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</si>
  <si>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</si>
  <si>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</si>
  <si>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</si>
  <si>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</si>
  <si>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</si>
  <si>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</si>
  <si>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</si>
  <si>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</si>
  <si>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</si>
  <si>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</si>
  <si>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</si>
  <si>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</si>
  <si>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</si>
  <si>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</si>
  <si>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</si>
  <si>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</si>
  <si>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</si>
  <si>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</si>
  <si>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</si>
  <si>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</si>
  <si>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</si>
  <si>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</si>
  <si>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</si>
  <si>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</si>
  <si>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</si>
  <si>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</si>
  <si>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</si>
  <si>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</si>
  <si>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</si>
  <si>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</si>
  <si>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</si>
  <si>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</si>
  <si>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</si>
  <si>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</si>
  <si>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</si>
  <si>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</si>
  <si>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</si>
  <si>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</si>
  <si>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</si>
  <si>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</si>
  <si>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</si>
  <si>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</si>
  <si>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</si>
  <si>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</si>
  <si>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</si>
  <si>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</si>
  <si>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</si>
  <si>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</si>
  <si>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</si>
  <si>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</si>
  <si>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</si>
  <si>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</si>
  <si>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</si>
  <si>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</si>
  <si>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</si>
  <si>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</si>
  <si>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</si>
  <si>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</si>
  <si>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</si>
  <si>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</si>
  <si>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</si>
  <si>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</si>
  <si>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</si>
  <si>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</si>
  <si>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</si>
  <si>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</si>
  <si>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</si>
  <si>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</si>
  <si>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</si>
  <si>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</si>
  <si>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</si>
  <si>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</si>
  <si>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</si>
  <si>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</si>
  <si>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</si>
  <si>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</si>
  <si>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</si>
  <si>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</si>
  <si>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</si>
  <si>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</si>
  <si>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</si>
  <si>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</si>
  <si>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</si>
  <si>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</si>
  <si>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</si>
  <si>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</si>
  <si>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</si>
  <si>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</si>
  <si>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</si>
  <si>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</si>
  <si>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</si>
  <si>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</si>
  <si>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</si>
  <si>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</si>
  <si>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</si>
  <si>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</si>
  <si>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</si>
  <si>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</si>
  <si>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</si>
  <si>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</si>
  <si>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</si>
  <si>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</si>
  <si>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</si>
  <si>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</si>
  <si>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</si>
  <si>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</si>
  <si>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</si>
  <si>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</si>
  <si>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</si>
  <si>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</si>
  <si>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</si>
  <si>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</si>
  <si>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</si>
  <si>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</si>
  <si>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</si>
  <si>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</si>
  <si>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</si>
  <si>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</si>
  <si>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</si>
  <si>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</si>
  <si>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</si>
  <si>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</si>
  <si>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</si>
  <si>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</si>
  <si>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</si>
  <si>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</si>
  <si>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</si>
  <si>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</si>
  <si>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</si>
  <si>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</si>
  <si>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</si>
  <si>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</si>
  <si>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</si>
  <si>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</si>
  <si>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</si>
  <si>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</si>
  <si>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</si>
  <si>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</si>
  <si>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</si>
  <si>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</si>
  <si>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</si>
  <si>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</si>
  <si>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</si>
  <si>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</si>
  <si>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</si>
  <si>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</si>
  <si>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</si>
  <si>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</si>
  <si>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</si>
  <si>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</si>
  <si>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</si>
  <si>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</si>
  <si>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</si>
  <si>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</si>
  <si>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</si>
  <si>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</si>
  <si>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</si>
  <si>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</si>
  <si>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</si>
  <si>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</si>
  <si>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</si>
  <si>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</si>
  <si>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</si>
  <si>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</si>
  <si>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</si>
  <si>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</si>
  <si>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</si>
  <si>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</si>
  <si>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</si>
  <si>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</si>
  <si>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</si>
  <si>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</si>
  <si>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</si>
  <si>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</si>
  <si>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</si>
  <si>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</si>
  <si>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</si>
  <si>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</si>
  <si>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</si>
  <si>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</si>
  <si>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</si>
  <si>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</si>
  <si>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</si>
  <si>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</si>
  <si>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</si>
  <si>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</si>
  <si>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</si>
  <si>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</si>
  <si>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</si>
  <si>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</si>
  <si>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</si>
  <si>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</si>
  <si>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</si>
  <si>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</si>
  <si>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</si>
  <si>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</si>
  <si>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</si>
  <si>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</si>
  <si>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</si>
  <si>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</si>
  <si>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</si>
  <si>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</si>
  <si>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</si>
  <si>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</si>
  <si>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</si>
  <si>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</si>
  <si>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</si>
  <si>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</si>
  <si>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</si>
  <si>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</si>
  <si>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</si>
  <si>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</si>
  <si>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</si>
  <si>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</si>
  <si>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</si>
  <si>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</si>
  <si>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</si>
  <si>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</si>
  <si>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</si>
  <si>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</si>
  <si>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</si>
  <si>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</si>
  <si>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</si>
  <si>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</si>
  <si>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</si>
  <si>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</si>
  <si>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</si>
  <si>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</si>
  <si>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</si>
  <si>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</si>
  <si>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</si>
  <si>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</si>
  <si>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</si>
  <si>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</si>
  <si>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</si>
  <si>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</si>
  <si>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</si>
  <si>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</si>
  <si>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</si>
  <si>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</si>
  <si>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</si>
  <si>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</si>
  <si>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</si>
  <si>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</si>
  <si>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</si>
  <si>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</si>
  <si>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</si>
  <si>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</si>
  <si>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</si>
  <si>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</si>
  <si>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</si>
  <si>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</si>
  <si>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</si>
  <si>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</si>
  <si>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</si>
  <si>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</si>
  <si>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</si>
  <si>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</si>
  <si>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</si>
  <si>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</si>
  <si>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</si>
  <si>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</si>
  <si>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</si>
  <si>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</si>
  <si>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</si>
  <si>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</si>
  <si>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</si>
  <si>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</si>
  <si>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</si>
  <si>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</si>
  <si>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</si>
  <si>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</si>
  <si>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</si>
  <si>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</si>
  <si>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</si>
  <si>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</si>
  <si>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</si>
  <si>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</si>
  <si>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</si>
  <si>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</si>
  <si>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</si>
  <si>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</si>
  <si>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</si>
  <si>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</si>
  <si>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</si>
  <si>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</si>
  <si>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</si>
  <si>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</si>
  <si>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</si>
  <si>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</si>
  <si>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</si>
  <si>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</si>
  <si>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</si>
  <si>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</si>
  <si>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</si>
  <si>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</si>
  <si>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</si>
  <si>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</si>
  <si>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</si>
  <si>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</si>
  <si>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</si>
  <si>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</si>
  <si>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</si>
  <si>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</si>
  <si>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</si>
  <si>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</si>
  <si>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</si>
  <si>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</si>
  <si>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</si>
  <si>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</si>
  <si>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</si>
  <si>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</si>
  <si>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</si>
  <si>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</si>
  <si>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</si>
  <si>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</si>
  <si>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</si>
  <si>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</si>
  <si>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</si>
  <si>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</si>
  <si>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</si>
  <si>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</si>
  <si>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</si>
  <si>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</si>
  <si>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</si>
  <si>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</si>
  <si>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</si>
  <si>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</si>
  <si>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</si>
  <si>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</si>
  <si>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</si>
  <si>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</si>
  <si>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</si>
  <si>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</si>
  <si>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</si>
  <si>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</si>
  <si>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</si>
  <si>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</si>
  <si>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</si>
  <si>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</si>
  <si>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</si>
  <si>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</si>
  <si>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</si>
  <si>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</si>
  <si>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</si>
  <si>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</si>
  <si>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</si>
  <si>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</si>
  <si>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</si>
  <si>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</si>
  <si>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</si>
  <si>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</si>
  <si>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</si>
  <si>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</si>
  <si>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</si>
  <si>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</si>
  <si>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</si>
  <si>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</si>
  <si>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</si>
  <si>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</si>
  <si>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</si>
  <si>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</si>
  <si>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</si>
  <si>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</si>
  <si>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</si>
  <si>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</si>
  <si>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</si>
  <si>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</si>
  <si>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</si>
  <si>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</si>
  <si>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</si>
  <si>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</si>
  <si>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</si>
  <si>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</si>
  <si>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</si>
  <si>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</si>
  <si>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</si>
  <si>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</si>
  <si>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</si>
  <si>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</si>
  <si>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</si>
  <si>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</si>
  <si>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</si>
  <si>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</si>
  <si>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</si>
  <si>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</si>
  <si>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</si>
  <si>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</si>
  <si>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</si>
  <si>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</si>
  <si>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</si>
  <si>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</si>
  <si>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</si>
  <si>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</si>
  <si>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</si>
  <si>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</si>
  <si>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</si>
  <si>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</si>
  <si>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</si>
  <si>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</si>
  <si>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</si>
  <si>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</si>
  <si>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</si>
  <si>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</si>
  <si>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</si>
  <si>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</si>
  <si>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</si>
  <si>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</si>
  <si>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</si>
  <si>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</si>
  <si>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</si>
  <si>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</si>
  <si>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</si>
  <si>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</si>
  <si>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</si>
  <si>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</si>
  <si>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</si>
  <si>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</si>
  <si>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</si>
  <si>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</si>
  <si>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</si>
  <si>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</si>
  <si>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</si>
  <si>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</si>
  <si>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</si>
  <si>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</si>
  <si>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</si>
  <si>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</si>
  <si>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</si>
  <si>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</si>
  <si>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</si>
  <si>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</si>
  <si>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</si>
  <si>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</si>
  <si>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</si>
  <si>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</si>
  <si>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</si>
  <si>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</si>
  <si>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</si>
  <si>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</si>
  <si>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</si>
  <si>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</si>
  <si>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</si>
  <si>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</si>
  <si>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</si>
  <si>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</si>
  <si>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</si>
  <si>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</si>
  <si>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</si>
  <si>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</si>
  <si>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</si>
  <si>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</si>
  <si>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</si>
  <si>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</si>
  <si>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</si>
  <si>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</si>
  <si>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</si>
  <si>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</si>
  <si>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</si>
  <si>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</si>
  <si>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</si>
  <si>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</si>
  <si>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</si>
  <si>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</si>
  <si>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</si>
  <si>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</si>
  <si>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</si>
  <si>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</si>
  <si>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</si>
  <si>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</si>
  <si>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</si>
  <si>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</si>
  <si>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</si>
  <si>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</si>
  <si>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</si>
  <si>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</si>
  <si>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</si>
  <si>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</si>
  <si>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</si>
  <si>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</si>
  <si>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</si>
  <si>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</si>
  <si>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</si>
  <si>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</si>
  <si>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</si>
  <si>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</si>
  <si>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</si>
  <si>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</si>
  <si>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</si>
  <si>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</si>
  <si>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</si>
  <si>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</si>
  <si>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</si>
  <si>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</si>
  <si>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</si>
  <si>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</si>
  <si>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</si>
  <si>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</si>
  <si>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</si>
  <si>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</si>
  <si>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</si>
  <si>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</si>
  <si>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</si>
  <si>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</si>
  <si>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</si>
  <si>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</si>
  <si>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</si>
  <si>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</si>
  <si>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</si>
  <si>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</si>
  <si>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</si>
  <si>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</si>
  <si>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</si>
  <si>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</si>
  <si>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</si>
  <si>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</si>
  <si>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</si>
  <si>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</si>
  <si>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</si>
  <si>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</si>
  <si>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</si>
  <si>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</si>
  <si>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</si>
  <si>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</si>
  <si>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</si>
  <si>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</si>
  <si>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</si>
  <si>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</si>
  <si>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</si>
  <si>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</si>
  <si>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</si>
  <si>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</si>
  <si>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</si>
  <si>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</si>
  <si>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</si>
  <si>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</si>
  <si>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</si>
  <si>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</si>
  <si>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</si>
  <si>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</si>
  <si>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</si>
  <si>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</si>
  <si>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</si>
  <si>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</si>
  <si>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</si>
  <si>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</si>
  <si>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</si>
  <si>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</si>
  <si>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</si>
  <si>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</si>
  <si>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</si>
  <si>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</si>
  <si>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</si>
  <si>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</si>
  <si>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</si>
  <si>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</si>
  <si>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</si>
  <si>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</si>
  <si>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</si>
  <si>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</si>
  <si>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</si>
  <si>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</si>
  <si>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</si>
  <si>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</si>
  <si>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</si>
  <si>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</si>
  <si>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</si>
  <si>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</si>
  <si>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</si>
  <si>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</si>
  <si>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</si>
  <si>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</si>
  <si>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</si>
  <si>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</si>
  <si>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</si>
  <si>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</si>
  <si>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</si>
  <si>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</si>
  <si>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</si>
  <si>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</si>
  <si>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</si>
  <si>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</si>
  <si>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</si>
  <si>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</si>
  <si>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</si>
  <si>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</si>
  <si>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</si>
  <si>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</si>
  <si>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</si>
  <si>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</si>
  <si>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</si>
  <si>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</si>
  <si>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</si>
  <si>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</si>
  <si>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</si>
  <si>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</si>
  <si>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</si>
  <si>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</si>
  <si>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</si>
  <si>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</si>
  <si>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</si>
  <si>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</si>
  <si>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</si>
  <si>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</si>
  <si>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</si>
  <si>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</si>
  <si>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</si>
  <si>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</si>
  <si>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</si>
  <si>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</si>
  <si>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</si>
  <si>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</si>
  <si>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</si>
  <si>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</si>
  <si>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</si>
  <si>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</si>
  <si>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</si>
  <si>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</si>
  <si>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</si>
  <si>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</si>
  <si>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</si>
  <si>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</si>
  <si>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</si>
  <si>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</si>
  <si>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</si>
  <si>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</si>
  <si>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</si>
  <si>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</si>
  <si>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</si>
  <si>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</si>
  <si>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</si>
  <si>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</si>
  <si>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</si>
  <si>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</si>
  <si>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</si>
  <si>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</si>
  <si>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</si>
  <si>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</si>
  <si>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</si>
  <si>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</si>
  <si>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</si>
  <si>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</si>
  <si>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</si>
  <si>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</si>
  <si>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</si>
  <si>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</si>
  <si>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</si>
  <si>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</si>
  <si>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</si>
  <si>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</si>
  <si>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</si>
  <si>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</si>
  <si>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</si>
  <si>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</si>
  <si>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</si>
  <si>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</si>
  <si>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</si>
  <si>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</si>
  <si>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</si>
  <si>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</si>
  <si>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</si>
  <si>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</si>
  <si>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</si>
  <si>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</si>
  <si>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</si>
  <si>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</si>
  <si>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</si>
  <si>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</si>
  <si>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</si>
  <si>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</si>
  <si>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</si>
  <si>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</si>
  <si>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</si>
  <si>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</si>
  <si>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</si>
  <si>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</si>
  <si>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</si>
  <si>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</si>
  <si>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</si>
  <si>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</si>
  <si>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</si>
  <si>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</si>
  <si>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</si>
  <si>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</si>
  <si>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</si>
  <si>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</si>
  <si>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</si>
  <si>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</si>
  <si>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</si>
  <si>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</si>
  <si>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</si>
  <si>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</si>
  <si>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</si>
  <si>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</si>
  <si>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</si>
  <si>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</si>
  <si>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</si>
  <si>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</si>
  <si>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</si>
  <si>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</si>
  <si>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</si>
  <si>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</si>
  <si>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</si>
  <si>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</si>
  <si>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</si>
  <si>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</si>
  <si>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</si>
  <si>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</si>
  <si>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</si>
  <si>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</si>
  <si>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</si>
  <si>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</si>
  <si>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</si>
  <si>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</si>
  <si>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</si>
  <si>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</si>
  <si>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</si>
  <si>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</si>
  <si>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</si>
  <si>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</si>
  <si>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</si>
  <si>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</si>
  <si>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</si>
  <si>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</si>
  <si>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</si>
  <si>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</si>
  <si>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</si>
  <si>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</si>
  <si>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</si>
  <si>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</si>
  <si>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</si>
  <si>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</si>
  <si>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</si>
  <si>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</si>
  <si>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</si>
  <si>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</si>
  <si>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</si>
  <si>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</si>
  <si>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</si>
  <si>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</si>
  <si>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</si>
  <si>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</si>
  <si>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</si>
  <si>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</si>
  <si>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</si>
  <si>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</si>
  <si>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</si>
  <si>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</si>
  <si>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</si>
  <si>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</si>
  <si>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</si>
  <si>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</si>
  <si>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</si>
  <si>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</si>
  <si>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</si>
  <si>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</si>
  <si>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</si>
  <si>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</si>
  <si>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</si>
  <si>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</si>
  <si>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</si>
  <si>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</si>
  <si>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</si>
  <si>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</si>
  <si>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</si>
  <si>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</si>
  <si>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</si>
  <si>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</si>
  <si>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</si>
  <si>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</si>
  <si>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</si>
  <si>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</si>
  <si>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</si>
  <si>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</si>
  <si>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</si>
  <si>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</si>
  <si>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</si>
  <si>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</si>
  <si>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</si>
  <si>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</si>
  <si>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</si>
  <si>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</si>
  <si>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</si>
  <si>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</si>
  <si>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</si>
  <si>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</si>
  <si>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</si>
  <si>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</si>
  <si>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</si>
  <si>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</si>
  <si>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</si>
  <si>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</si>
  <si>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</si>
  <si>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</si>
  <si>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</si>
  <si>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</si>
  <si>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</si>
  <si>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</si>
  <si>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</si>
  <si>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</si>
  <si>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</si>
  <si>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</si>
  <si>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</si>
  <si>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</si>
  <si>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</si>
  <si>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</si>
  <si>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</si>
  <si>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</si>
  <si>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</si>
  <si>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</si>
  <si>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</si>
  <si>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</si>
  <si>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</si>
  <si>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</si>
  <si>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</si>
  <si>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</si>
  <si>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</si>
  <si>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</si>
  <si>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</si>
  <si>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</si>
  <si>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</si>
  <si>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</si>
  <si>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</si>
  <si>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</si>
  <si>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</si>
  <si>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</si>
  <si>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</si>
  <si>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</si>
  <si>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</si>
  <si>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</si>
  <si>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</si>
  <si>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</si>
  <si>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</si>
  <si>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</si>
  <si>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</si>
  <si>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</si>
  <si>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</si>
  <si>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</si>
  <si>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</si>
  <si>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</si>
  <si>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</si>
  <si>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</si>
  <si>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</si>
  <si>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</si>
  <si>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</si>
  <si>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</si>
  <si>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</si>
  <si>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</si>
  <si>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</si>
  <si>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</si>
  <si>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</si>
  <si>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</si>
  <si>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</si>
  <si>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</si>
  <si>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</si>
  <si>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</si>
  <si>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</si>
  <si>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</si>
  <si>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</si>
  <si>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</si>
  <si>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</si>
  <si>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</si>
  <si>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</si>
  <si>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</si>
  <si>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</si>
  <si>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</si>
  <si>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</si>
  <si>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</si>
  <si>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</si>
  <si>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</si>
  <si>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</si>
  <si>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</si>
  <si>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</si>
  <si>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</si>
  <si>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</si>
  <si>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</si>
  <si>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</si>
  <si>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</si>
  <si>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</si>
  <si>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</si>
  <si>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</si>
  <si>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</si>
  <si>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</si>
  <si>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</si>
  <si>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</si>
  <si>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</si>
  <si>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</si>
  <si>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</si>
  <si>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</si>
  <si>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</si>
  <si>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</si>
  <si>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</si>
  <si>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</si>
  <si>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</si>
  <si>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</si>
  <si>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</si>
  <si>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</si>
  <si>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</si>
  <si>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</si>
  <si>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</si>
  <si>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</si>
  <si>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</si>
  <si>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</si>
  <si>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</si>
  <si>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</si>
  <si>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</si>
  <si>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</si>
  <si>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</si>
  <si>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</si>
  <si>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</si>
  <si>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</si>
  <si>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</si>
  <si>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</si>
  <si>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</si>
  <si>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</si>
  <si>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</si>
  <si>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</si>
  <si>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</si>
  <si>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</si>
  <si>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</si>
  <si>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</si>
  <si>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</si>
  <si>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</si>
  <si>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</si>
  <si>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</si>
  <si>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</si>
  <si>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</si>
  <si>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</si>
  <si>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</si>
  <si>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</si>
  <si>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</si>
  <si>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</si>
  <si>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</si>
  <si>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</si>
  <si>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</si>
  <si>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</si>
  <si>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</si>
  <si>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</si>
  <si>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</si>
  <si>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</si>
  <si>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</si>
  <si>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</si>
  <si>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</si>
  <si>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</si>
  <si>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</si>
  <si>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</si>
  <si>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</si>
  <si>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</si>
  <si>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</si>
  <si>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</si>
  <si>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</si>
  <si>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</si>
  <si>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</si>
  <si>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</si>
  <si>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</si>
  <si>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</si>
  <si>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</si>
  <si>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</si>
  <si>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</si>
  <si>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</si>
  <si>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</si>
  <si>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</si>
  <si>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</si>
  <si>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</si>
  <si>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</si>
  <si>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</si>
  <si>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</si>
  <si>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</si>
  <si>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</si>
  <si>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</si>
  <si>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</si>
  <si>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</si>
  <si>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</si>
  <si>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</si>
  <si>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</si>
  <si>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</si>
  <si>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</si>
  <si>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</si>
  <si>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</si>
  <si>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</si>
  <si>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</si>
  <si>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</si>
  <si>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</si>
  <si>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</si>
  <si>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</si>
  <si>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</si>
  <si>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</si>
  <si>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</si>
  <si>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</si>
  <si>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</si>
  <si>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</si>
  <si>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</si>
  <si>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</si>
  <si>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</si>
  <si>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</si>
  <si>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</si>
  <si>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</si>
  <si>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</si>
  <si>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</si>
  <si>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</si>
  <si>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</si>
  <si>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</si>
  <si>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</si>
  <si>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</si>
  <si>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</si>
  <si>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</si>
  <si>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</si>
  <si>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</si>
  <si>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</si>
  <si>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</si>
  <si>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</si>
  <si>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</si>
  <si>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</si>
  <si>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</si>
  <si>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</si>
  <si>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</si>
  <si>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</si>
  <si>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</si>
  <si>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</si>
  <si>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</si>
  <si>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</si>
  <si>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</si>
  <si>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</si>
  <si>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</si>
  <si>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</si>
  <si>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</si>
  <si>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</si>
  <si>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</si>
  <si>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</si>
  <si>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</si>
  <si>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</si>
  <si>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</si>
  <si>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</si>
  <si>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</si>
  <si>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</si>
  <si>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</si>
  <si>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</si>
  <si>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</si>
  <si>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</si>
  <si>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</si>
  <si>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</si>
  <si>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</si>
  <si>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</si>
  <si>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</si>
  <si>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</si>
  <si>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</si>
  <si>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</si>
  <si>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</si>
  <si>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</si>
  <si>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</si>
  <si>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</si>
  <si>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</si>
  <si>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</si>
  <si>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</si>
  <si>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</si>
  <si>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</si>
  <si>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</si>
  <si>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</si>
  <si>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</si>
  <si>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</si>
  <si>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</si>
  <si>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</si>
  <si>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</si>
  <si>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</si>
  <si>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</si>
  <si>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</si>
  <si>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</si>
  <si>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</si>
  <si>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</si>
  <si>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</si>
  <si>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</si>
  <si>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</si>
  <si>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</si>
  <si>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</si>
  <si>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</si>
  <si>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</si>
  <si>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</si>
  <si>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</si>
  <si>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</si>
  <si>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</si>
  <si>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</si>
  <si>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</si>
  <si>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</si>
  <si>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</si>
  <si>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</si>
  <si>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</si>
  <si>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</si>
  <si>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</si>
  <si>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</si>
  <si>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</si>
  <si>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</si>
  <si>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</si>
  <si>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</si>
  <si>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</si>
  <si>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</si>
  <si>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</si>
  <si>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</si>
  <si>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</si>
  <si>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</si>
  <si>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</si>
  <si>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</si>
  <si>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</si>
  <si>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</si>
  <si>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</si>
  <si>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</si>
  <si>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</si>
  <si>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</si>
  <si>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</si>
  <si>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</si>
  <si>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</si>
  <si>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</si>
  <si>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</si>
  <si>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</si>
  <si>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</si>
  <si>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</si>
  <si>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</si>
  <si>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</si>
  <si>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</si>
  <si>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</si>
  <si>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</si>
  <si>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</si>
  <si>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</si>
  <si>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</si>
  <si>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</si>
  <si>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</si>
  <si>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</si>
  <si>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</si>
  <si>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</si>
  <si>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</si>
  <si>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</si>
  <si>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</si>
  <si>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</si>
  <si>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</si>
  <si>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</si>
  <si>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</si>
  <si>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</si>
  <si>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</si>
  <si>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</si>
  <si>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</si>
  <si>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</si>
  <si>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</si>
  <si>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</si>
  <si>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</si>
  <si>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</si>
  <si>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</si>
  <si>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</si>
  <si>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</si>
  <si>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</si>
  <si>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</si>
  <si>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</si>
  <si>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</si>
  <si>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</si>
  <si>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</si>
  <si>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</si>
  <si>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</si>
  <si>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</si>
  <si>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</si>
  <si>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</si>
  <si>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</si>
  <si>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</si>
  <si>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</si>
  <si>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</si>
  <si>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</si>
  <si>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</si>
  <si>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</si>
  <si>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</si>
  <si>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</si>
  <si>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</si>
  <si>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</si>
  <si>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</si>
  <si>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</si>
  <si>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</si>
  <si>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</si>
  <si>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</si>
  <si>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</si>
  <si>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</si>
  <si>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</si>
  <si>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</si>
  <si>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</si>
  <si>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</si>
  <si>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</si>
  <si>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</si>
  <si>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</si>
  <si>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</si>
  <si>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</si>
  <si>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</si>
  <si>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</si>
  <si>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</si>
  <si>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</si>
  <si>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</si>
  <si>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</si>
  <si>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</si>
  <si>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</si>
  <si>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</si>
  <si>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</si>
  <si>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</si>
  <si>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</si>
  <si>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</si>
  <si>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</si>
  <si>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</si>
  <si>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</si>
  <si>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</si>
  <si>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</si>
  <si>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</si>
  <si>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</si>
  <si>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</si>
  <si>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</si>
  <si>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</si>
  <si>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</si>
  <si>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</si>
  <si>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</si>
  <si>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</si>
  <si>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</si>
  <si>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</si>
  <si>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</si>
  <si>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</si>
  <si>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</si>
  <si>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</si>
  <si>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</si>
  <si>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</si>
  <si>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</si>
  <si>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</si>
  <si>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</si>
  <si>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</si>
  <si>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</si>
  <si>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</si>
  <si>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</si>
  <si>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</si>
  <si>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</si>
  <si>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</si>
  <si>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</si>
  <si>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</si>
  <si>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</si>
  <si>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</si>
  <si>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</si>
  <si>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</si>
  <si>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</si>
  <si>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</si>
  <si>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</si>
  <si>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</si>
  <si>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</si>
  <si>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</si>
  <si>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</si>
  <si>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</si>
  <si>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</si>
  <si>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</si>
  <si>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</si>
  <si>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</si>
  <si>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</si>
  <si>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</si>
  <si>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</si>
  <si>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</si>
  <si>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</si>
  <si>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</si>
  <si>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</si>
  <si>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</si>
  <si>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</si>
  <si>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</si>
  <si>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</si>
  <si>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</si>
  <si>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</si>
  <si>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</si>
  <si>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</si>
  <si>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</si>
  <si>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</si>
  <si>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</si>
  <si>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</si>
  <si>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</si>
  <si>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</si>
  <si>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</si>
  <si>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</si>
  <si>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</si>
  <si>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</si>
  <si>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</si>
  <si>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</si>
  <si>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</si>
  <si>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</si>
  <si>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</si>
  <si>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</si>
  <si>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</si>
  <si>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</si>
  <si>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</si>
  <si>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</si>
  <si>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</si>
  <si>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</si>
  <si>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</si>
  <si>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</si>
  <si>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</si>
  <si>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</si>
  <si>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</si>
  <si>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</si>
  <si>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</si>
  <si>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</si>
  <si>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</si>
  <si>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</si>
  <si>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</si>
  <si>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</si>
  <si>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</si>
  <si>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</si>
  <si>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</si>
  <si>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</si>
  <si>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</si>
  <si>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</si>
  <si>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</si>
  <si>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</si>
  <si>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</si>
  <si>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</si>
  <si>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</si>
  <si>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</si>
  <si>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</si>
  <si>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</si>
  <si>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</si>
  <si>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</si>
  <si>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</si>
  <si>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</si>
  <si>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</si>
  <si>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</si>
  <si>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</si>
  <si>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</si>
  <si>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</si>
  <si>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</si>
  <si>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</si>
  <si>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</si>
  <si>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</si>
  <si>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</si>
  <si>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</si>
  <si>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</si>
  <si>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</si>
  <si>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</si>
  <si>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</si>
  <si>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</si>
  <si>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</si>
  <si>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</si>
  <si>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</si>
  <si>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</si>
  <si>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</si>
  <si>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</si>
  <si>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</si>
  <si>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</si>
  <si>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</si>
  <si>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</si>
  <si>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</si>
  <si>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</si>
  <si>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</si>
  <si>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</si>
  <si>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</si>
  <si>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</si>
  <si>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</si>
  <si>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</si>
  <si>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</si>
  <si>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</si>
  <si>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</si>
  <si>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</si>
  <si>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</si>
  <si>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</si>
  <si>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</si>
  <si>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</si>
  <si>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</si>
  <si>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</si>
  <si>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</si>
  <si>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</si>
  <si>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</si>
  <si>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</si>
  <si>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</si>
  <si>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</si>
  <si>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</si>
  <si>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</si>
  <si>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</si>
  <si>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</si>
  <si>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</si>
  <si>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</si>
  <si>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</si>
  <si>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</si>
  <si>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</si>
  <si>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</si>
  <si>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</si>
  <si>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</si>
  <si>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</si>
  <si>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</si>
  <si>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</si>
  <si>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</si>
  <si>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</si>
  <si>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</si>
  <si>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</si>
  <si>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</si>
  <si>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</si>
  <si>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</si>
  <si>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</si>
  <si>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</si>
  <si>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</si>
  <si>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</si>
  <si>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</si>
  <si>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</si>
  <si>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</si>
  <si>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</si>
  <si>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</si>
  <si>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</si>
  <si>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</si>
  <si>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</si>
  <si>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</si>
  <si>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</si>
  <si>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</si>
  <si>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</si>
  <si>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</si>
  <si>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</si>
  <si>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</si>
  <si>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</si>
  <si>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</si>
  <si>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</si>
  <si>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</si>
  <si>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</si>
  <si>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</si>
  <si>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</si>
  <si>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</si>
  <si>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</si>
  <si>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</si>
  <si>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</si>
  <si>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</si>
  <si>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</si>
  <si>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</si>
  <si>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</si>
  <si>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</si>
  <si>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</si>
  <si>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</si>
  <si>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</si>
  <si>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</si>
  <si>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</si>
  <si>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</si>
  <si>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</si>
  <si>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</si>
  <si>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</si>
  <si>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</si>
  <si>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</si>
  <si>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</si>
  <si>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</si>
  <si>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</si>
  <si>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</si>
  <si>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</si>
  <si>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</si>
  <si>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</si>
  <si>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</si>
  <si>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</si>
  <si>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</si>
  <si>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</si>
  <si>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</si>
  <si>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</si>
  <si>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</si>
  <si>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</si>
  <si>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</si>
  <si>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</si>
  <si>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</si>
  <si>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</si>
  <si>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</si>
  <si>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</si>
  <si>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</si>
  <si>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</si>
  <si>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</si>
  <si>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</si>
  <si>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</si>
  <si>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</si>
  <si>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</si>
  <si>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</si>
  <si>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</si>
  <si>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</si>
  <si>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</si>
  <si>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</si>
  <si>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</si>
  <si>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</si>
  <si>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</si>
  <si>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</si>
  <si>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</si>
  <si>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</si>
  <si>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</si>
  <si>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</si>
  <si>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</si>
  <si>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</si>
  <si>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</si>
  <si>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</si>
  <si>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</si>
  <si>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</si>
  <si>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</si>
  <si>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</si>
  <si>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</si>
  <si>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</si>
  <si>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</si>
  <si>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</si>
  <si>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</si>
  <si>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</si>
  <si>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</si>
  <si>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</si>
  <si>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</si>
  <si>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</si>
  <si>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</si>
  <si>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</si>
  <si>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</si>
  <si>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</si>
  <si>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</si>
  <si>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</si>
  <si>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</si>
  <si>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</si>
  <si>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</si>
  <si>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</si>
  <si>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</si>
  <si>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</si>
  <si>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</si>
  <si>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</si>
  <si>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</si>
  <si>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</si>
  <si>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</si>
  <si>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</si>
  <si>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</si>
  <si>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</si>
  <si>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</si>
  <si>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</si>
  <si>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</si>
  <si>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</si>
  <si>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</si>
  <si>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</si>
  <si>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</si>
  <si>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</si>
  <si>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</si>
  <si>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</si>
  <si>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</si>
  <si>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</si>
  <si>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</si>
  <si>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</si>
  <si>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</si>
  <si>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</si>
  <si>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</si>
  <si>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</si>
  <si>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</si>
  <si>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</si>
  <si>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</si>
  <si>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</si>
  <si>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</si>
  <si>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</si>
  <si>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</si>
  <si>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</si>
  <si>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</si>
  <si>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</si>
  <si>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</si>
  <si>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</si>
  <si>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</si>
  <si>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</si>
  <si>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</si>
  <si>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</si>
  <si>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</si>
  <si>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</si>
  <si>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</si>
  <si>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</si>
  <si>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</si>
  <si>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</si>
  <si>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</si>
  <si>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</si>
  <si>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</si>
  <si>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</si>
  <si>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</si>
  <si>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</si>
  <si>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</si>
  <si>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</si>
  <si>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</si>
  <si>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</si>
  <si>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</si>
  <si>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</si>
  <si>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</si>
  <si>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</si>
  <si>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</si>
  <si>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</si>
  <si>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</si>
  <si>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</si>
  <si>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</si>
  <si>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</si>
  <si>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</si>
  <si>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</si>
  <si>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</si>
  <si>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</si>
  <si>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</si>
  <si>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</si>
  <si>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</si>
  <si>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</si>
  <si>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</si>
  <si>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</si>
  <si>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</si>
  <si>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</si>
  <si>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</si>
  <si>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</si>
  <si>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</si>
  <si>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</si>
  <si>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</si>
  <si>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</si>
  <si>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</si>
  <si>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</si>
  <si>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</si>
  <si>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</si>
  <si>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</si>
  <si>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</si>
  <si>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</si>
  <si>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</si>
  <si>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</si>
  <si>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</si>
  <si>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</si>
  <si>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</si>
  <si>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</si>
  <si>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</si>
  <si>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</si>
  <si>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</si>
  <si>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</si>
  <si>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</si>
  <si>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</si>
  <si>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</si>
  <si>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</si>
  <si>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</si>
  <si>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</si>
  <si>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</si>
  <si>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</si>
  <si>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</si>
  <si>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</si>
  <si>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</si>
  <si>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</si>
  <si>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</si>
  <si>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</si>
  <si>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</si>
  <si>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</si>
  <si>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</si>
  <si>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</si>
  <si>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</si>
  <si>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</si>
  <si>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</si>
  <si>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</si>
  <si>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</si>
  <si>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</si>
  <si>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</si>
  <si>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</si>
  <si>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</si>
  <si>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</si>
  <si>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</si>
  <si>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</si>
  <si>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</si>
  <si>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</si>
  <si>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</si>
  <si>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</si>
  <si>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</si>
  <si>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</si>
  <si>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</si>
  <si>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</si>
  <si>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</si>
  <si>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</si>
  <si>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</si>
  <si>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</si>
  <si>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</si>
  <si>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</si>
  <si>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</si>
  <si>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</si>
  <si>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</si>
  <si>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</si>
  <si>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</si>
  <si>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</si>
  <si>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</si>
  <si>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</si>
  <si>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</si>
  <si>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</si>
  <si>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</si>
  <si>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</si>
  <si>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</si>
  <si>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</si>
  <si>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</si>
  <si>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</si>
  <si>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</si>
  <si>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</si>
  <si>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</si>
  <si>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</si>
  <si>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</si>
  <si>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</si>
  <si>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</si>
  <si>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</si>
  <si>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</si>
  <si>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</si>
  <si>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</si>
  <si>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</si>
  <si>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</si>
  <si>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</si>
  <si>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</si>
  <si>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</si>
  <si>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</si>
  <si>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</si>
  <si>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</si>
  <si>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</si>
  <si>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</si>
  <si>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</si>
  <si>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</si>
  <si>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</si>
  <si>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</si>
  <si>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</si>
  <si>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</si>
  <si>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</si>
  <si>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</si>
  <si>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</si>
  <si>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</si>
  <si>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</si>
  <si>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</si>
  <si>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</si>
  <si>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</si>
  <si>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</si>
  <si>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</si>
  <si>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</si>
  <si>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</si>
  <si>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</si>
  <si>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</si>
  <si>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</si>
  <si>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</si>
  <si>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</si>
  <si>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</si>
  <si>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</si>
  <si>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</si>
  <si>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</si>
  <si>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</si>
  <si>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</si>
  <si>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</si>
  <si>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</si>
  <si>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</si>
  <si>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</si>
  <si>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</si>
  <si>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</si>
  <si>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</si>
  <si>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</si>
  <si>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</si>
  <si>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</si>
  <si>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</si>
  <si>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</si>
  <si>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</si>
  <si>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</si>
  <si>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</si>
  <si>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</si>
  <si>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</si>
  <si>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</si>
  <si>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</si>
  <si>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</si>
  <si>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</si>
  <si>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</si>
  <si>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</si>
  <si>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</si>
  <si>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</si>
  <si>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</si>
  <si>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</si>
  <si>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</si>
  <si>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</si>
  <si>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</si>
  <si>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</si>
  <si>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</si>
  <si>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</si>
  <si>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</si>
  <si>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</si>
  <si>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</si>
  <si>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</si>
  <si>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</si>
  <si>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</si>
  <si>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</si>
  <si>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</si>
  <si>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</si>
  <si>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</si>
  <si>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</si>
  <si>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</si>
  <si>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</si>
  <si>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</si>
  <si>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</si>
  <si>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</si>
  <si>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</si>
  <si>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</si>
  <si>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</si>
  <si>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</si>
  <si>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</si>
  <si>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</si>
  <si>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</si>
  <si>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</si>
  <si>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</si>
  <si>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</si>
  <si>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</si>
  <si>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</si>
  <si>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</si>
  <si>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</si>
  <si>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</si>
  <si>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</si>
  <si>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</si>
  <si>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</si>
  <si>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</si>
  <si>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</si>
  <si>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</si>
  <si>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</si>
  <si>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</si>
  <si>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</si>
  <si>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</si>
  <si>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</si>
  <si>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</si>
  <si>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</si>
  <si>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</si>
  <si>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</si>
  <si>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</si>
  <si>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</si>
  <si>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</si>
  <si>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</si>
  <si>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</si>
  <si>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</si>
  <si>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</si>
  <si>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</si>
  <si>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</si>
  <si>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</si>
  <si>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</si>
  <si>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</si>
  <si>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</si>
  <si>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</si>
  <si>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</si>
  <si>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</si>
  <si>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</si>
  <si>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</si>
  <si>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</si>
  <si>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</si>
  <si>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</si>
  <si>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</si>
  <si>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</si>
  <si>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</si>
  <si>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</si>
  <si>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</si>
  <si>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</si>
  <si>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</si>
  <si>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</si>
  <si>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</si>
  <si>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</si>
  <si>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</si>
  <si>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</si>
  <si>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</si>
  <si>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</si>
  <si>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</si>
  <si>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</si>
  <si>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</si>
  <si>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</si>
  <si>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</si>
  <si>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</si>
  <si>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</si>
  <si>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</si>
  <si>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</si>
  <si>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</si>
  <si>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</si>
  <si>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</si>
  <si>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</si>
  <si>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</si>
  <si>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</si>
  <si>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</si>
  <si>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</si>
  <si>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</si>
  <si>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</si>
  <si>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</si>
  <si>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</si>
  <si>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</si>
  <si>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</si>
  <si>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</si>
  <si>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</si>
  <si>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</si>
  <si>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</si>
  <si>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</si>
  <si>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</si>
  <si>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</si>
  <si>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</si>
  <si>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</si>
  <si>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</si>
  <si>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</si>
  <si>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</si>
  <si>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</si>
  <si>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</si>
  <si>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</si>
  <si>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</si>
  <si>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</si>
  <si>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</si>
  <si>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</si>
  <si>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</si>
  <si>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</si>
  <si>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</si>
  <si>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</si>
  <si>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</si>
  <si>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</si>
  <si>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</si>
  <si>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</si>
  <si>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</si>
  <si>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</si>
  <si>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</si>
  <si>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</si>
  <si>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</si>
  <si>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</si>
  <si>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</si>
  <si>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</si>
  <si>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</si>
  <si>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</si>
  <si>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</si>
  <si>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</si>
  <si>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</si>
  <si>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</si>
  <si>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</si>
  <si>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</si>
  <si>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</si>
  <si>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</si>
  <si>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</si>
  <si>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</si>
  <si>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</si>
  <si>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</si>
  <si>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</si>
  <si>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</si>
  <si>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</si>
  <si>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</si>
  <si>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</si>
  <si>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</si>
  <si>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</si>
  <si>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</si>
  <si>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</si>
  <si>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</si>
  <si>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</si>
  <si>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</si>
  <si>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</si>
  <si>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</si>
  <si>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</si>
  <si>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</si>
  <si>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</si>
  <si>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</si>
  <si>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</si>
  <si>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</si>
  <si>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</si>
  <si>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</si>
  <si>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</si>
  <si>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</si>
  <si>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</si>
  <si>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</si>
  <si>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</si>
  <si>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</si>
  <si>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</si>
  <si>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</si>
  <si>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</si>
  <si>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</si>
  <si>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</si>
  <si>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</si>
  <si>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</si>
  <si>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</si>
  <si>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</si>
  <si>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</si>
  <si>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</si>
  <si>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</si>
  <si>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</si>
  <si>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</si>
  <si>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</si>
  <si>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</si>
  <si>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</si>
  <si>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</si>
  <si>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</si>
  <si>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</si>
  <si>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</si>
  <si>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</si>
  <si>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</si>
  <si>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</si>
  <si>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</si>
  <si>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</si>
  <si>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</si>
  <si>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</si>
  <si>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</si>
  <si>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</si>
  <si>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</si>
  <si>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</si>
  <si>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</si>
  <si>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</si>
  <si>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</si>
  <si>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</si>
  <si>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</si>
  <si>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</si>
  <si>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</si>
  <si>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</si>
  <si>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</si>
  <si>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</si>
  <si>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</si>
  <si>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</si>
  <si>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</si>
  <si>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</si>
  <si>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</si>
  <si>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</si>
  <si>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</si>
  <si>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</si>
  <si>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</si>
  <si>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</si>
  <si>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</si>
  <si>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</si>
  <si>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</si>
  <si>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</si>
  <si>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</si>
  <si>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</si>
  <si>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</si>
  <si>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</si>
  <si>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</si>
  <si>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</si>
  <si>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</si>
  <si>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</si>
  <si>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</si>
  <si>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</si>
  <si>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</si>
  <si>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</si>
  <si>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</si>
  <si>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</si>
  <si>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</si>
  <si>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</si>
  <si>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</si>
  <si>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</si>
  <si>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</si>
  <si>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</si>
  <si>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</si>
  <si>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</si>
  <si>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</si>
  <si>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</si>
  <si>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</si>
  <si>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</si>
  <si>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</si>
  <si>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</si>
  <si>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</si>
  <si>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</si>
  <si>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</si>
  <si>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</si>
  <si>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</si>
  <si>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</si>
  <si>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</si>
  <si>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</si>
  <si>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</si>
  <si>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</si>
  <si>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</si>
  <si>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</si>
  <si>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</si>
  <si>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</si>
  <si>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</si>
  <si>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</si>
  <si>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</si>
  <si>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</si>
  <si>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</si>
  <si>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</si>
  <si>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</si>
  <si>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</si>
  <si>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</si>
  <si>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</si>
  <si>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</si>
  <si>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</si>
  <si>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</si>
  <si>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</si>
  <si>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</si>
  <si>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</si>
  <si>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</si>
  <si>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</si>
  <si>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</si>
  <si>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</si>
  <si>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</si>
  <si>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</si>
  <si>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</si>
  <si>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</si>
  <si>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</si>
  <si>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</si>
  <si>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</si>
  <si>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</si>
  <si>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</si>
  <si>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</si>
  <si>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</si>
  <si>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</si>
  <si>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</si>
  <si>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</si>
  <si>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</si>
  <si>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</si>
  <si>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</si>
  <si>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</si>
  <si>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</si>
  <si>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</si>
  <si>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</si>
  <si>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</si>
  <si>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</si>
  <si>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</si>
  <si>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</si>
  <si>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</si>
  <si>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</si>
  <si>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</si>
  <si>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</si>
  <si>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</si>
  <si>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</si>
  <si>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</si>
  <si>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</si>
  <si>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</si>
  <si>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</si>
  <si>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</si>
  <si>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</si>
  <si>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</si>
  <si>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</si>
  <si>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</si>
  <si>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</si>
  <si>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</si>
  <si>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</si>
  <si>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</si>
  <si>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</si>
  <si>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</si>
  <si>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</si>
  <si>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</si>
  <si>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</si>
  <si>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</si>
  <si>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</si>
  <si>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</si>
  <si>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</si>
  <si>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</si>
  <si>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</si>
  <si>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</si>
  <si>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</si>
  <si>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</si>
  <si>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</si>
  <si>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</si>
  <si>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</si>
  <si>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</si>
  <si>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</si>
  <si>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</si>
  <si>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</si>
  <si>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</si>
  <si>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</si>
  <si>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</si>
  <si>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</si>
  <si>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</si>
  <si>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</si>
  <si>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</si>
  <si>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</si>
  <si>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</si>
  <si>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</si>
  <si>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</si>
  <si>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</si>
  <si>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</si>
  <si>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</si>
  <si>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</si>
  <si>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</si>
  <si>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</si>
  <si>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</si>
  <si>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</si>
  <si>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</si>
  <si>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</si>
  <si>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</si>
  <si>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</si>
  <si>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</si>
  <si>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</si>
  <si>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</si>
  <si>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</si>
  <si>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</si>
  <si>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</si>
  <si>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</si>
  <si>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</si>
  <si>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</si>
  <si>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</si>
  <si>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</si>
  <si>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</si>
  <si>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</si>
  <si>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</si>
  <si>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</si>
  <si>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</si>
  <si>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</si>
  <si>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</si>
  <si>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</si>
  <si>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</si>
  <si>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</si>
  <si>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</si>
  <si>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</si>
  <si>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</si>
  <si>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</si>
  <si>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</si>
  <si>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</si>
  <si>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</si>
  <si>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</si>
  <si>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</si>
  <si>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</si>
  <si>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</si>
  <si>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</si>
  <si>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</si>
  <si>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</si>
  <si>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</si>
  <si>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</si>
  <si>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</si>
  <si>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</si>
  <si>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</si>
  <si>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</si>
  <si>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</si>
  <si>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</si>
  <si>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</si>
  <si>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</si>
  <si>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</si>
  <si>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</si>
  <si>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</si>
  <si>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</si>
  <si>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</si>
  <si>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</si>
  <si>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</si>
  <si>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</si>
  <si>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</si>
  <si>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</si>
  <si>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</si>
  <si>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</si>
  <si>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</si>
  <si>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</si>
  <si>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</si>
  <si>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</si>
  <si>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</si>
  <si>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</si>
  <si>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</si>
  <si>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</si>
  <si>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</si>
  <si>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</si>
  <si>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</si>
  <si>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</si>
  <si>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</si>
  <si>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</si>
  <si>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</si>
  <si>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</si>
  <si>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</si>
  <si>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</si>
  <si>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</si>
  <si>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</si>
  <si>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</si>
  <si>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</si>
  <si>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</si>
  <si>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</si>
  <si>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</si>
  <si>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</si>
  <si>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</si>
  <si>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</si>
  <si>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</si>
  <si>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</si>
  <si>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</si>
  <si>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</si>
  <si>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</si>
  <si>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</si>
  <si>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</si>
  <si>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</si>
  <si>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</si>
  <si>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</si>
  <si>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</si>
  <si>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</si>
  <si>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</si>
  <si>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</si>
  <si>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</si>
  <si>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</si>
  <si>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</si>
  <si>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</si>
  <si>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</si>
  <si>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</si>
  <si>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</si>
  <si>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</si>
  <si>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</si>
  <si>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</si>
  <si>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</si>
  <si>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</si>
  <si>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</si>
  <si>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</si>
  <si>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</si>
  <si>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</si>
  <si>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</si>
  <si>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</si>
  <si>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</si>
  <si>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</si>
  <si>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</si>
  <si>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</si>
  <si>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</si>
  <si>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</si>
  <si>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</si>
  <si>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</si>
  <si>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</si>
  <si>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</si>
  <si>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</si>
  <si>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</si>
  <si>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</si>
  <si>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</si>
  <si>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</si>
  <si>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</si>
  <si>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</si>
  <si>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</si>
  <si>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</si>
  <si>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</si>
  <si>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</si>
  <si>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</si>
  <si>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</si>
  <si>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</si>
  <si>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</si>
  <si>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</si>
  <si>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</si>
  <si>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</si>
  <si>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</si>
  <si>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</si>
  <si>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</si>
  <si>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</si>
  <si>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</si>
  <si>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</si>
  <si>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</si>
  <si>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</si>
  <si>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</si>
  <si>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</si>
  <si>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</si>
  <si>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</si>
  <si>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</si>
  <si>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</si>
  <si>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</si>
  <si>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</si>
  <si>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</si>
  <si>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</si>
  <si>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</si>
  <si>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</si>
  <si>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</si>
  <si>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</si>
  <si>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</si>
  <si>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</si>
  <si>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</si>
  <si>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</si>
  <si>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</si>
  <si>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</si>
  <si>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</si>
  <si>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</si>
  <si>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</si>
  <si>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</si>
  <si>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</si>
  <si>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</si>
  <si>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</si>
  <si>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</si>
  <si>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</si>
  <si>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</si>
  <si>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</si>
  <si>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</si>
  <si>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</si>
  <si>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</si>
  <si>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</si>
  <si>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</si>
  <si>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</si>
  <si>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</si>
  <si>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</si>
  <si>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</si>
  <si>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</si>
  <si>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</si>
  <si>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</si>
  <si>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</si>
  <si>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</si>
  <si>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</si>
  <si>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</si>
  <si>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</si>
  <si>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</si>
  <si>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</si>
  <si>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</si>
  <si>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</si>
  <si>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</si>
  <si>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</si>
  <si>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</si>
  <si>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</si>
  <si>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</si>
  <si>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</si>
  <si>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</si>
  <si>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</si>
  <si>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</si>
  <si>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</si>
  <si>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</si>
  <si>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</si>
  <si>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</si>
  <si>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</si>
  <si>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</si>
  <si>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</si>
  <si>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</si>
  <si>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</si>
  <si>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</si>
  <si>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</si>
  <si>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</si>
  <si>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</si>
  <si>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</si>
  <si>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</si>
  <si>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</si>
  <si>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</si>
  <si>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</si>
  <si>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</si>
  <si>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</si>
  <si>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</si>
  <si>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</si>
  <si>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</si>
  <si>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</si>
  <si>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</si>
  <si>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</si>
  <si>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</si>
  <si>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</si>
  <si>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</si>
  <si>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</si>
  <si>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</si>
  <si>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</si>
  <si>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</si>
  <si>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</si>
  <si>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</si>
  <si>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</si>
  <si>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</si>
  <si>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</si>
  <si>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</si>
  <si>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</si>
  <si>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</si>
  <si>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</si>
  <si>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</si>
  <si>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</si>
  <si>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</si>
  <si>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</si>
  <si>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</si>
  <si>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</si>
  <si>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</si>
  <si>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</si>
  <si>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</si>
  <si>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</si>
  <si>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</si>
  <si>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</si>
  <si>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</si>
  <si>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</si>
  <si>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</si>
  <si>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</si>
  <si>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</si>
  <si>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</si>
  <si>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</si>
  <si>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</si>
  <si>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</si>
  <si>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</si>
  <si>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</si>
  <si>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</si>
  <si>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</si>
  <si>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</si>
  <si>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</si>
  <si>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</si>
  <si>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</si>
  <si>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</si>
  <si>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</si>
  <si>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</si>
  <si>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</si>
  <si>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</si>
  <si>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</si>
  <si>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</si>
  <si>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</si>
  <si>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</si>
  <si>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</si>
  <si>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</si>
  <si>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</si>
  <si>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</si>
  <si>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</si>
  <si>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</si>
  <si>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</si>
  <si>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</si>
  <si>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</si>
  <si>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</si>
  <si>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</si>
  <si>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</si>
  <si>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</si>
  <si>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</si>
  <si>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</si>
  <si>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</si>
  <si>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</si>
  <si>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</si>
  <si>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</si>
  <si>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</si>
  <si>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</si>
  <si>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</si>
  <si>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</si>
  <si>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</si>
  <si>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</si>
  <si>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</si>
  <si>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</si>
  <si>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</si>
  <si>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</si>
  <si>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</si>
  <si>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</si>
  <si>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</si>
  <si>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</si>
  <si>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</si>
  <si>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</si>
  <si>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</si>
  <si>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</si>
  <si>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</si>
  <si>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</si>
  <si>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</si>
  <si>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</si>
  <si>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</si>
  <si>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</si>
  <si>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</si>
  <si>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</si>
  <si>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</si>
  <si>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</si>
  <si>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</si>
  <si>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</si>
  <si>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</si>
  <si>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</si>
  <si>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</si>
  <si>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</si>
  <si>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</si>
  <si>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</si>
  <si>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</si>
  <si>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</si>
  <si>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</si>
  <si>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</si>
  <si>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</si>
  <si>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</si>
  <si>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</si>
  <si>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</si>
  <si>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</si>
  <si>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</si>
  <si>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</si>
  <si>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</si>
  <si>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</si>
  <si>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</si>
  <si>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</si>
  <si>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</si>
  <si>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</si>
  <si>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</si>
  <si>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</si>
  <si>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</si>
  <si>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</si>
  <si>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</si>
  <si>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</si>
  <si>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</si>
  <si>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</si>
  <si>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</si>
  <si>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</si>
  <si>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</si>
  <si>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</si>
  <si>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</si>
  <si>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</si>
  <si>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</si>
  <si>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</si>
  <si>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</si>
  <si>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</si>
  <si>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</si>
  <si>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</si>
  <si>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</si>
  <si>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</si>
  <si>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</si>
  <si>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</si>
  <si>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</si>
  <si>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</si>
  <si>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</si>
  <si>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</si>
  <si>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</si>
  <si>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</si>
  <si>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</si>
  <si>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</si>
  <si>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</si>
  <si>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</si>
  <si>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</si>
  <si>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</si>
  <si>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</si>
  <si>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</si>
  <si>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</si>
  <si>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</si>
  <si>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</si>
  <si>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</si>
  <si>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</si>
  <si>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</si>
  <si>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</si>
  <si>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</si>
  <si>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</si>
  <si>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</si>
  <si>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</si>
  <si>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</si>
  <si>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</si>
  <si>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</si>
  <si>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</si>
  <si>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</si>
  <si>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</si>
  <si>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</si>
  <si>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</si>
  <si>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</si>
  <si>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</si>
  <si>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</si>
  <si>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</si>
  <si>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</si>
  <si>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</si>
  <si>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</si>
  <si>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</si>
  <si>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</si>
  <si>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</si>
  <si>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</si>
  <si>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</si>
  <si>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</si>
  <si>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</si>
  <si>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</si>
  <si>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</si>
  <si>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</si>
  <si>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</si>
  <si>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</si>
  <si>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</si>
  <si>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</si>
  <si>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</si>
  <si>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</si>
  <si>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</si>
  <si>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</si>
  <si>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</si>
  <si>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</si>
  <si>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</si>
  <si>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</si>
  <si>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</si>
  <si>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</si>
  <si>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</si>
  <si>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</si>
  <si>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</si>
  <si>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</si>
  <si>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</si>
  <si>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</si>
  <si>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</si>
  <si>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</si>
  <si>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</si>
  <si>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</si>
  <si>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</si>
  <si>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</si>
  <si>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</si>
  <si>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</si>
  <si>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</si>
  <si>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</si>
  <si>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</si>
  <si>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</si>
  <si>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</si>
  <si>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</si>
  <si>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</si>
  <si>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</si>
  <si>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</si>
  <si>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</si>
  <si>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</si>
  <si>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</si>
  <si>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</si>
  <si>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</si>
  <si>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</si>
  <si>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</si>
  <si>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</si>
  <si>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</si>
  <si>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</si>
  <si>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</si>
  <si>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</si>
  <si>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</si>
  <si>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</si>
  <si>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</si>
  <si>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</si>
  <si>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</si>
  <si>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</si>
  <si>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</si>
  <si>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</si>
  <si>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</si>
  <si>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</si>
  <si>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</si>
  <si>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</si>
  <si>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</si>
  <si>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</si>
  <si>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</si>
  <si>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</si>
  <si>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</si>
  <si>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</si>
  <si>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</si>
  <si>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</si>
  <si>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</si>
  <si>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</si>
  <si>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</si>
  <si>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</si>
  <si>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</si>
  <si>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</si>
  <si>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</si>
  <si>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</si>
  <si>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</si>
  <si>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</si>
  <si>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</si>
  <si>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</si>
  <si>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</si>
  <si>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</si>
  <si>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</si>
  <si>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</si>
  <si>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</si>
  <si>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</si>
  <si>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</si>
  <si>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</si>
  <si>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</si>
  <si>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</si>
  <si>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</si>
  <si>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</si>
  <si>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</si>
  <si>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</si>
  <si>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</si>
  <si>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</si>
  <si>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</si>
  <si>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</si>
  <si>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</si>
  <si>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</si>
  <si>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</si>
  <si>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</si>
  <si>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</si>
  <si>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</si>
  <si>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</si>
  <si>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</si>
  <si>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</si>
  <si>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</si>
  <si>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</si>
  <si>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</si>
  <si>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</si>
  <si>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</si>
  <si>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</si>
  <si>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</si>
  <si>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</si>
  <si>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</si>
  <si>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</si>
  <si>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</si>
  <si>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</si>
  <si>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</si>
  <si>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</si>
  <si>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</si>
  <si>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</si>
  <si>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</si>
  <si>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</si>
  <si>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</si>
  <si>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</si>
  <si>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</si>
  <si>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</si>
  <si>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</si>
  <si>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</si>
  <si>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</si>
  <si>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</si>
  <si>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</si>
  <si>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</si>
  <si>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</si>
  <si>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</si>
  <si>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</si>
  <si>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</si>
  <si>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</si>
  <si>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</si>
  <si>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</si>
  <si>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</si>
  <si>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</si>
  <si>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</si>
  <si>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</si>
  <si>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</si>
  <si>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</si>
  <si>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</si>
  <si>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</si>
  <si>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</si>
  <si>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</si>
  <si>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</si>
  <si>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</si>
  <si>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</si>
  <si>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</si>
  <si>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</si>
  <si>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</si>
  <si>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</si>
  <si>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</si>
  <si>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</si>
  <si>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</si>
  <si>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</si>
  <si>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</si>
  <si>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</si>
  <si>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</si>
  <si>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</si>
  <si>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</si>
  <si>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</si>
  <si>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</si>
  <si>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</si>
  <si>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</si>
  <si>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</si>
  <si>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</si>
  <si>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</si>
  <si>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</si>
  <si>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</si>
  <si>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</si>
  <si>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</si>
  <si>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</si>
  <si>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</si>
  <si>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</si>
  <si>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</si>
  <si>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</si>
  <si>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</si>
  <si>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</si>
  <si>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</si>
  <si>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</si>
  <si>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</si>
  <si>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</si>
  <si>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</si>
  <si>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</si>
  <si>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</si>
  <si>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</si>
  <si>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</si>
  <si>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</si>
  <si>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</si>
  <si>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</si>
  <si>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</si>
  <si>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</si>
  <si>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</si>
  <si>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</si>
  <si>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</si>
  <si>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</si>
  <si>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</si>
  <si>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</si>
  <si>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</si>
  <si>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</si>
  <si>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</si>
  <si>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</si>
  <si>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</si>
  <si>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</si>
  <si>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</si>
  <si>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</si>
  <si>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</si>
  <si>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</si>
  <si>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</si>
  <si>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</si>
  <si>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</si>
  <si>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</si>
  <si>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</si>
  <si>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</si>
  <si>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</si>
  <si>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</si>
  <si>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</si>
  <si>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</si>
  <si>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</si>
  <si>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</si>
  <si>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</si>
  <si>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</si>
  <si>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</si>
  <si>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</si>
  <si>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</si>
  <si>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</si>
  <si>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</si>
  <si>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</si>
  <si>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</si>
  <si>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</si>
  <si>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</si>
  <si>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</si>
  <si>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</si>
  <si>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</si>
  <si>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</si>
  <si>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</si>
  <si>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</si>
  <si>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</si>
  <si>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</si>
  <si>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</si>
  <si>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</si>
  <si>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</si>
  <si>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</si>
  <si>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</si>
  <si>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</si>
  <si>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</si>
  <si>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</si>
  <si>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</si>
  <si>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</si>
  <si>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</si>
  <si>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</si>
  <si>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</si>
  <si>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</si>
  <si>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</si>
  <si>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</si>
  <si>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</si>
  <si>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</si>
  <si>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</si>
  <si>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</si>
  <si>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</si>
  <si>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</si>
  <si>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</si>
  <si>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</si>
  <si>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</si>
  <si>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</si>
  <si>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</si>
  <si>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</si>
  <si>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</si>
  <si>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</si>
  <si>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</si>
  <si>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</si>
  <si>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</si>
  <si>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</si>
  <si>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</si>
  <si>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</si>
  <si>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</si>
  <si>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</si>
  <si>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</si>
  <si>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</si>
  <si>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</si>
  <si>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</si>
  <si>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</si>
  <si>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</si>
  <si>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</si>
  <si>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</si>
  <si>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</si>
  <si>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</si>
  <si>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</si>
  <si>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</si>
  <si>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</si>
  <si>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</si>
  <si>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</si>
  <si>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</si>
  <si>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</si>
  <si>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</si>
  <si>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</si>
  <si>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</si>
  <si>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</si>
  <si>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</si>
  <si>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</si>
  <si>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</si>
  <si>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</si>
  <si>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</si>
  <si>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</si>
  <si>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</si>
  <si>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</si>
  <si>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</si>
  <si>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</si>
  <si>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</si>
  <si>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</si>
  <si>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</si>
  <si>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</si>
  <si>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</si>
  <si>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</si>
  <si>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</si>
  <si>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</si>
  <si>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</si>
  <si>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</si>
  <si>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</si>
  <si>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</si>
  <si>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</si>
  <si>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</si>
  <si>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</si>
  <si>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</si>
  <si>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</si>
  <si>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</si>
  <si>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</si>
  <si>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</si>
  <si>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</si>
  <si>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</si>
  <si>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</si>
  <si>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</si>
  <si>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</si>
  <si>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</si>
  <si>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</si>
  <si>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</si>
  <si>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</si>
  <si>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</si>
  <si>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</si>
  <si>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</si>
  <si>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</si>
  <si>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</si>
  <si>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</si>
  <si>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</si>
  <si>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</si>
  <si>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</si>
  <si>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</si>
  <si>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</si>
  <si>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</si>
  <si>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</si>
  <si>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</si>
  <si>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</si>
  <si>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</si>
  <si>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</si>
  <si>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</si>
  <si>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</si>
  <si>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</si>
  <si>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</si>
  <si>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</si>
  <si>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</si>
  <si>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</si>
  <si>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</si>
  <si>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</si>
  <si>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</si>
  <si>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</si>
  <si>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</si>
  <si>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</si>
  <si>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</si>
  <si>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</si>
  <si>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</si>
  <si>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</si>
  <si>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</si>
  <si>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</si>
  <si>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</si>
  <si>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</si>
  <si>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</si>
  <si>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</si>
  <si>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</si>
  <si>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</si>
  <si>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</si>
  <si>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</si>
  <si>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</si>
  <si>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</si>
  <si>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</si>
  <si>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</si>
  <si>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</si>
  <si>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</si>
  <si>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</si>
  <si>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</si>
  <si>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</si>
  <si>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</si>
  <si>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</si>
  <si>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</si>
  <si>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</si>
  <si>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</si>
  <si>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</si>
  <si>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</si>
  <si>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</si>
  <si>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</si>
  <si>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</si>
  <si>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</si>
  <si>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</si>
  <si>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</si>
  <si>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</si>
  <si>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</si>
  <si>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</si>
  <si>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</si>
  <si>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</si>
  <si>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</si>
  <si>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</si>
  <si>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</si>
  <si>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</si>
  <si>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</si>
  <si>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</si>
  <si>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</si>
  <si>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</si>
  <si>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</si>
  <si>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</si>
  <si>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</si>
  <si>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</si>
  <si>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</si>
  <si>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</si>
  <si>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</si>
  <si>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</si>
  <si>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</si>
  <si>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</si>
  <si>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</si>
  <si>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</si>
  <si>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</si>
  <si>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</si>
  <si>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</si>
  <si>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</si>
  <si>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</si>
  <si>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</si>
  <si>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</si>
  <si>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</si>
  <si>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Euro</t>
  </si>
  <si>
    <t>Allied Irish Banks plc</t>
  </si>
  <si>
    <t>Mazars</t>
  </si>
  <si>
    <t>3U8WV1YX2VMUHH7Z1Q21</t>
  </si>
  <si>
    <t>2G5BKIC2CB69PRJH1W31</t>
  </si>
  <si>
    <t>IRS</t>
  </si>
  <si>
    <t xml:space="preserve"> </t>
  </si>
  <si>
    <t>https://coveredbondlabel.com/issuer/16-aib-mortgage-bank-u-c</t>
  </si>
  <si>
    <t>88 Months</t>
  </si>
  <si>
    <t>€46.1bn</t>
  </si>
  <si>
    <t>20.0 Years</t>
  </si>
  <si>
    <t>2.86 Years</t>
  </si>
  <si>
    <t>€46.9bn</t>
  </si>
  <si>
    <t>€15.2bn</t>
  </si>
  <si>
    <t>3.52 Years</t>
  </si>
  <si>
    <t>€48.4bn</t>
  </si>
  <si>
    <t>€15.7bn</t>
  </si>
  <si>
    <t>86 Months</t>
  </si>
  <si>
    <t>20.2 Years</t>
  </si>
  <si>
    <t>3.27 Years</t>
  </si>
  <si>
    <t>Reporting Date: [30/06/25]</t>
  </si>
  <si>
    <t>Cut-off Date: [27/06/25]</t>
  </si>
  <si>
    <t>If yes, please provide further details</t>
  </si>
  <si>
    <t>€48.2bn</t>
  </si>
  <si>
    <t>€15.6bn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</si>
</sst>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 numFmtId="175" formatCode="&quot;€&quot;#,##0.00000&quot;bn&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175" fontId="49" fillId="0" borderId="38" xfId="4" applyNumberFormat="1" applyFont="1" applyFill="1" applyBorder="1" applyAlignment="1">
      <alignment horizontal="center" vertical="center"/>
    </xf>
    <xf numFmtId="4" fontId="53" fillId="0" borderId="38" xfId="4" applyNumberFormat="1" applyFont="1" applyFill="1" applyBorder="1" applyAlignment="1">
      <alignment horizontal="center" vertical="center"/>
    </xf>
    <xf numFmtId="10" fontId="49" fillId="4" borderId="41" xfId="9" applyNumberFormat="1" applyFont="1" applyFill="1" applyBorder="1" applyAlignment="1">
      <alignment horizontal="center" vertical="center"/>
    </xf>
    <xf numFmtId="0" fontId="0" fillId="0" borderId="0" xfId="0"/>
    <xf numFmtId="174" fontId="49" fillId="0" borderId="38" xfId="4"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2" fillId="9" borderId="41" xfId="4" applyFont="1" applyFill="1" applyBorder="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08D3-59F7-406D-A425-C5852997EEAA}">
  <sheetPr>
    <tabColor rgb="FFE36E00"/>
  </sheetPr>
  <dimension ref="A1:A174"/>
  <sheetViews>
    <sheetView topLeftCell="A47" zoomScale="60" zoomScaleNormal="60" workbookViewId="0">
      <selection activeCell="C7" sqref="C7"/>
    </sheetView>
  </sheetViews>
  <sheetFormatPr defaultColWidth="9.140625" defaultRowHeight="15" x14ac:dyDescent="0.25"/>
  <cols>
    <col min="1" max="1" width="242" style="272" customWidth="1"/>
    <col min="2" max="16384" width="9.140625" style="272"/>
  </cols>
  <sheetData>
    <row r="1" spans="1:1" ht="31.5" x14ac:dyDescent="0.25">
      <c r="A1" s="19" t="s">
        <v>1169</v>
      </c>
    </row>
    <row r="3" spans="1:1" x14ac:dyDescent="0.25">
      <c r="A3" s="76"/>
    </row>
    <row r="4" spans="1:1" ht="34.5" x14ac:dyDescent="0.25">
      <c r="A4" s="77" t="s">
        <v>1170</v>
      </c>
    </row>
    <row r="5" spans="1:1" ht="34.5" x14ac:dyDescent="0.25">
      <c r="A5" s="77" t="s">
        <v>1171</v>
      </c>
    </row>
    <row r="6" spans="1:1" ht="51.75" x14ac:dyDescent="0.25">
      <c r="A6" s="77" t="s">
        <v>1172</v>
      </c>
    </row>
    <row r="7" spans="1:1" ht="17.25" x14ac:dyDescent="0.25">
      <c r="A7" s="77"/>
    </row>
    <row r="8" spans="1:1" ht="18.75" x14ac:dyDescent="0.25">
      <c r="A8" s="78" t="s">
        <v>1173</v>
      </c>
    </row>
    <row r="9" spans="1:1" ht="34.5" x14ac:dyDescent="0.3">
      <c r="A9" s="79" t="s">
        <v>1335</v>
      </c>
    </row>
    <row r="10" spans="1:1" ht="86.25"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51.7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34.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54" zoomScale="80" zoomScaleNormal="80" workbookViewId="0">
      <selection activeCell="C75" sqref="C75"/>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3" t="s">
        <v>2144</v>
      </c>
      <c r="C5" s="304"/>
      <c r="D5" s="22"/>
      <c r="E5" s="28"/>
      <c r="F5" s="28"/>
      <c r="G5" s="28"/>
    </row>
    <row r="6" spans="1:7" x14ac:dyDescent="0.25">
      <c r="A6" s="132"/>
      <c r="B6" s="305" t="s">
        <v>1575</v>
      </c>
      <c r="C6" s="305"/>
      <c r="D6" s="130"/>
      <c r="E6" s="22"/>
      <c r="F6" s="22"/>
      <c r="G6" s="22"/>
    </row>
    <row r="7" spans="1:7" x14ac:dyDescent="0.25">
      <c r="A7" s="22"/>
      <c r="B7" s="306" t="s">
        <v>1576</v>
      </c>
      <c r="C7" s="307"/>
      <c r="D7" s="130"/>
      <c r="E7" s="22"/>
      <c r="F7" s="22"/>
      <c r="G7" s="22"/>
    </row>
    <row r="8" spans="1:7" x14ac:dyDescent="0.25">
      <c r="A8" s="22"/>
      <c r="B8" s="308" t="s">
        <v>1577</v>
      </c>
      <c r="C8" s="309"/>
      <c r="D8" s="130"/>
      <c r="E8" s="22"/>
      <c r="F8" s="22"/>
      <c r="G8" s="22"/>
    </row>
    <row r="9" spans="1:7" ht="15.75" thickBot="1" x14ac:dyDescent="0.3">
      <c r="A9" s="22"/>
      <c r="B9" s="310" t="s">
        <v>1578</v>
      </c>
      <c r="C9" s="311"/>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2" t="s">
        <v>1575</v>
      </c>
      <c r="C13" s="302"/>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2" t="s">
        <v>1576</v>
      </c>
      <c r="C24" s="302"/>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2971</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2970</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2" t="s">
        <v>2704</v>
      </c>
      <c r="C9" s="302"/>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6" zoomScale="80" zoomScaleNormal="80" workbookViewId="0">
      <selection activeCell="B44" sqref="B44"/>
    </sheetView>
  </sheetViews>
  <sheetFormatPr defaultRowHeight="15" x14ac:dyDescent="0.25"/>
  <cols>
    <col min="1" max="1" width="13.28515625" customWidth="1"/>
    <col min="2" max="2" width="59" customWidth="1"/>
    <col min="3" max="7" width="36.7109375" customWidth="1"/>
  </cols>
  <sheetData>
    <row r="1" spans="1:9" ht="45" customHeight="1" x14ac:dyDescent="0.25">
      <c r="A1" s="301" t="s">
        <v>1475</v>
      </c>
      <c r="B1" s="301"/>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7" t="s">
        <v>2023</v>
      </c>
      <c r="F5" s="318"/>
      <c r="G5" s="128" t="s">
        <v>2022</v>
      </c>
      <c r="H5" s="126"/>
    </row>
    <row r="6" spans="1:9" x14ac:dyDescent="0.25">
      <c r="A6" s="22"/>
      <c r="B6" s="22"/>
      <c r="C6" s="22"/>
      <c r="D6" s="22"/>
      <c r="F6" s="129"/>
      <c r="G6" s="129"/>
    </row>
    <row r="7" spans="1:9" ht="18.75" customHeight="1" x14ac:dyDescent="0.25">
      <c r="A7" s="26"/>
      <c r="B7" s="303" t="s">
        <v>2050</v>
      </c>
      <c r="C7" s="304"/>
      <c r="D7" s="130"/>
      <c r="E7" s="303" t="s">
        <v>2039</v>
      </c>
      <c r="F7" s="302"/>
      <c r="G7" s="302"/>
      <c r="H7" s="304"/>
    </row>
    <row r="8" spans="1:9" ht="18.75" customHeight="1" x14ac:dyDescent="0.25">
      <c r="A8" s="22"/>
      <c r="B8" s="319" t="s">
        <v>2016</v>
      </c>
      <c r="C8" s="320"/>
      <c r="D8" s="130"/>
      <c r="E8" s="321" t="s">
        <v>34</v>
      </c>
      <c r="F8" s="322"/>
      <c r="G8" s="322"/>
      <c r="H8" s="323"/>
    </row>
    <row r="9" spans="1:9" ht="18.75" customHeight="1" x14ac:dyDescent="0.25">
      <c r="A9" s="22"/>
      <c r="B9" s="319" t="s">
        <v>2020</v>
      </c>
      <c r="C9" s="320"/>
      <c r="D9" s="131"/>
      <c r="E9" s="321"/>
      <c r="F9" s="322"/>
      <c r="G9" s="322"/>
      <c r="H9" s="323"/>
      <c r="I9" s="126"/>
    </row>
    <row r="10" spans="1:9" x14ac:dyDescent="0.25">
      <c r="A10" s="132"/>
      <c r="B10" s="324"/>
      <c r="C10" s="324"/>
      <c r="D10" s="130"/>
      <c r="E10" s="321"/>
      <c r="F10" s="322"/>
      <c r="G10" s="322"/>
      <c r="H10" s="323"/>
      <c r="I10" s="126"/>
    </row>
    <row r="11" spans="1:9" ht="15.75" thickBot="1" x14ac:dyDescent="0.3">
      <c r="A11" s="132"/>
      <c r="B11" s="325"/>
      <c r="C11" s="326"/>
      <c r="D11" s="131"/>
      <c r="E11" s="321"/>
      <c r="F11" s="322"/>
      <c r="G11" s="322"/>
      <c r="H11" s="323"/>
      <c r="I11" s="126"/>
    </row>
    <row r="12" spans="1:9" x14ac:dyDescent="0.25">
      <c r="A12" s="22"/>
      <c r="B12" s="133"/>
      <c r="C12" s="22"/>
      <c r="D12" s="22"/>
      <c r="E12" s="321"/>
      <c r="F12" s="322"/>
      <c r="G12" s="322"/>
      <c r="H12" s="323"/>
      <c r="I12" s="126"/>
    </row>
    <row r="13" spans="1:9" ht="15.75" customHeight="1" thickBot="1" x14ac:dyDescent="0.3">
      <c r="A13" s="22"/>
      <c r="B13" s="133"/>
      <c r="C13" s="22"/>
      <c r="D13" s="22"/>
      <c r="E13" s="312" t="s">
        <v>2051</v>
      </c>
      <c r="F13" s="313"/>
      <c r="G13" s="314" t="s">
        <v>2052</v>
      </c>
      <c r="H13" s="315"/>
      <c r="I13" s="126"/>
    </row>
    <row r="14" spans="1:9" x14ac:dyDescent="0.25">
      <c r="A14" s="22"/>
      <c r="B14" s="133"/>
      <c r="C14" s="22"/>
      <c r="D14" s="22"/>
      <c r="E14" s="134"/>
      <c r="F14" s="134"/>
      <c r="G14" s="22"/>
      <c r="H14" s="127"/>
    </row>
    <row r="15" spans="1:9" ht="18.75" customHeight="1" x14ac:dyDescent="0.25">
      <c r="A15" s="33"/>
      <c r="B15" s="316" t="s">
        <v>2053</v>
      </c>
      <c r="C15" s="316"/>
      <c r="D15" s="316"/>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6" t="s">
        <v>2020</v>
      </c>
      <c r="C20" s="316"/>
      <c r="D20" s="316"/>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7"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4" t="s">
        <v>2979</v>
      </c>
      <c r="E6" s="274"/>
      <c r="F6" s="274"/>
      <c r="G6" s="274"/>
      <c r="H6" s="274"/>
      <c r="I6" s="6"/>
      <c r="J6" s="7"/>
    </row>
    <row r="7" spans="2:10" ht="26.25" x14ac:dyDescent="0.25">
      <c r="B7" s="5"/>
      <c r="C7" s="6"/>
      <c r="D7" s="6"/>
      <c r="E7" s="6"/>
      <c r="F7" s="10" t="s">
        <v>475</v>
      </c>
      <c r="G7" s="6"/>
      <c r="H7" s="6"/>
      <c r="I7" s="6"/>
      <c r="J7" s="7"/>
    </row>
    <row r="8" spans="2:10" ht="26.25" x14ac:dyDescent="0.25">
      <c r="B8" s="5"/>
      <c r="C8" s="6"/>
      <c r="D8" s="6"/>
      <c r="E8" s="6"/>
      <c r="F8" s="10" t="s">
        <v>2991</v>
      </c>
      <c r="G8" s="6"/>
      <c r="H8" s="6"/>
      <c r="I8" s="6"/>
      <c r="J8" s="7"/>
    </row>
    <row r="9" spans="2:10" ht="21" x14ac:dyDescent="0.25">
      <c r="B9" s="5"/>
      <c r="C9" s="6"/>
      <c r="D9" s="6"/>
      <c r="E9" s="6"/>
      <c r="F9" s="11" t="s">
        <v>3157</v>
      </c>
      <c r="G9" s="6"/>
      <c r="H9" s="6"/>
      <c r="I9" s="6"/>
      <c r="J9" s="7"/>
    </row>
    <row r="10" spans="2:10" ht="21" x14ac:dyDescent="0.25">
      <c r="B10" s="5"/>
      <c r="C10" s="6"/>
      <c r="D10" s="6"/>
      <c r="E10" s="6"/>
      <c r="F10" s="11" t="s">
        <v>3158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7" t="s">
        <v>15</v>
      </c>
      <c r="E24" s="278" t="s">
        <v>16</v>
      </c>
      <c r="F24" s="278"/>
      <c r="G24" s="278"/>
      <c r="H24" s="278"/>
      <c r="I24" s="6"/>
      <c r="J24" s="7"/>
    </row>
    <row r="25" spans="2:10" x14ac:dyDescent="0.25">
      <c r="B25" s="5"/>
      <c r="C25" s="6"/>
      <c r="D25" s="6"/>
      <c r="H25" s="6"/>
      <c r="I25" s="6"/>
      <c r="J25" s="7"/>
    </row>
    <row r="26" spans="2:10" x14ac:dyDescent="0.25">
      <c r="B26" s="5"/>
      <c r="C26" s="6"/>
      <c r="D26" s="277" t="s">
        <v>17</v>
      </c>
      <c r="E26" s="278"/>
      <c r="F26" s="278"/>
      <c r="G26" s="278"/>
      <c r="H26" s="278"/>
      <c r="I26" s="6"/>
      <c r="J26" s="7"/>
    </row>
    <row r="27" spans="2:10" x14ac:dyDescent="0.25">
      <c r="B27" s="5"/>
      <c r="C27" s="6"/>
      <c r="D27" s="14"/>
      <c r="E27" s="14"/>
      <c r="F27" s="14"/>
      <c r="G27" s="14"/>
      <c r="H27" s="14"/>
      <c r="I27" s="6"/>
      <c r="J27" s="7"/>
    </row>
    <row r="28" spans="2:10" x14ac:dyDescent="0.25">
      <c r="B28" s="5"/>
      <c r="C28" s="6"/>
      <c r="D28" s="277" t="s">
        <v>18</v>
      </c>
      <c r="E28" s="278" t="s">
        <v>16</v>
      </c>
      <c r="F28" s="278"/>
      <c r="G28" s="278"/>
      <c r="H28" s="278"/>
      <c r="I28" s="6"/>
      <c r="J28" s="7"/>
    </row>
    <row r="29" spans="2:10" x14ac:dyDescent="0.25">
      <c r="B29" s="5"/>
      <c r="C29" s="6"/>
      <c r="D29" s="14"/>
      <c r="E29" s="14"/>
      <c r="F29" s="14"/>
      <c r="G29" s="14"/>
      <c r="H29" s="14"/>
      <c r="I29" s="6"/>
      <c r="J29" s="7"/>
    </row>
    <row r="30" spans="2:10" x14ac:dyDescent="0.25">
      <c r="B30" s="5"/>
      <c r="C30" s="6"/>
      <c r="D30" s="277" t="s">
        <v>19</v>
      </c>
      <c r="E30" s="278" t="s">
        <v>16</v>
      </c>
      <c r="F30" s="278"/>
      <c r="G30" s="278"/>
      <c r="H30" s="278"/>
      <c r="I30" s="6"/>
      <c r="J30" s="7"/>
    </row>
    <row r="31" spans="2:10" x14ac:dyDescent="0.25">
      <c r="B31" s="5"/>
      <c r="C31" s="6"/>
      <c r="D31" s="14"/>
      <c r="E31" s="14"/>
      <c r="F31" s="14"/>
      <c r="G31" s="14"/>
      <c r="H31" s="14"/>
      <c r="I31" s="6"/>
      <c r="J31" s="7"/>
    </row>
    <row r="32" spans="2:10" x14ac:dyDescent="0.25">
      <c r="B32" s="5"/>
      <c r="C32" s="6"/>
      <c r="D32" s="277" t="s">
        <v>20</v>
      </c>
      <c r="E32" s="278" t="s">
        <v>16</v>
      </c>
      <c r="F32" s="278"/>
      <c r="G32" s="278"/>
      <c r="H32" s="278"/>
      <c r="I32" s="6"/>
      <c r="J32" s="7"/>
    </row>
    <row r="33" spans="2:10" x14ac:dyDescent="0.25">
      <c r="B33" s="5"/>
      <c r="C33" s="6"/>
      <c r="I33" s="6"/>
      <c r="J33" s="7"/>
    </row>
    <row r="34" spans="2:10" x14ac:dyDescent="0.25">
      <c r="B34" s="5"/>
      <c r="C34" s="6"/>
      <c r="D34" s="277" t="s">
        <v>21</v>
      </c>
      <c r="E34" s="278" t="s">
        <v>16</v>
      </c>
      <c r="F34" s="278"/>
      <c r="G34" s="278"/>
      <c r="H34" s="278"/>
      <c r="I34" s="6"/>
      <c r="J34" s="7"/>
    </row>
    <row r="35" spans="2:10" x14ac:dyDescent="0.25">
      <c r="B35" s="5"/>
      <c r="C35" s="6"/>
      <c r="D35" s="6"/>
      <c r="E35" s="6"/>
      <c r="F35" s="6"/>
      <c r="G35" s="6"/>
      <c r="H35" s="6"/>
      <c r="I35" s="6"/>
      <c r="J35" s="7"/>
    </row>
    <row r="36" spans="2:10" x14ac:dyDescent="0.25">
      <c r="B36" s="5"/>
      <c r="C36" s="6"/>
      <c r="D36" s="275" t="s">
        <v>22</v>
      </c>
      <c r="E36" s="276"/>
      <c r="F36" s="276"/>
      <c r="G36" s="276"/>
      <c r="H36" s="276"/>
      <c r="I36" s="6"/>
      <c r="J36" s="7"/>
    </row>
    <row r="37" spans="2:10" x14ac:dyDescent="0.25">
      <c r="B37" s="5"/>
      <c r="C37" s="6"/>
      <c r="D37" s="6"/>
      <c r="E37" s="6"/>
      <c r="F37" s="13"/>
      <c r="G37" s="6"/>
      <c r="H37" s="6"/>
      <c r="I37" s="6"/>
      <c r="J37" s="7"/>
    </row>
    <row r="38" spans="2:10" x14ac:dyDescent="0.25">
      <c r="B38" s="5"/>
      <c r="C38" s="6"/>
      <c r="D38" s="275" t="s">
        <v>1476</v>
      </c>
      <c r="E38" s="276"/>
      <c r="F38" s="276"/>
      <c r="G38" s="276"/>
      <c r="H38" s="276"/>
      <c r="I38" s="6"/>
      <c r="J38" s="7"/>
    </row>
    <row r="39" spans="2:10" x14ac:dyDescent="0.25">
      <c r="B39" s="5"/>
      <c r="C39" s="6"/>
      <c r="I39" s="6"/>
      <c r="J39" s="7"/>
    </row>
    <row r="40" spans="2:10" x14ac:dyDescent="0.25">
      <c r="B40" s="5"/>
      <c r="C40" s="6"/>
      <c r="D40" s="275" t="s">
        <v>2688</v>
      </c>
      <c r="E40" s="276" t="s">
        <v>16</v>
      </c>
      <c r="F40" s="276"/>
      <c r="G40" s="276"/>
      <c r="H40" s="276"/>
      <c r="I40" s="6"/>
      <c r="J40" s="7"/>
    </row>
    <row r="41" spans="2:10" x14ac:dyDescent="0.25">
      <c r="B41" s="5"/>
      <c r="C41" s="6"/>
      <c r="D41" s="6"/>
      <c r="E41" s="14"/>
      <c r="F41" s="14"/>
      <c r="G41" s="14"/>
      <c r="H41" s="14"/>
      <c r="I41" s="6"/>
      <c r="J41" s="7"/>
    </row>
    <row r="42" spans="2:10" x14ac:dyDescent="0.25">
      <c r="B42" s="5"/>
      <c r="C42" s="6"/>
      <c r="D42" s="275" t="s">
        <v>2689</v>
      </c>
      <c r="E42" s="276"/>
      <c r="F42" s="276"/>
      <c r="G42" s="276"/>
      <c r="H42" s="27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4" zoomScale="80" zoomScaleNormal="80" workbookViewId="0">
      <selection activeCell="C93" sqref="C9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3137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2991</v>
      </c>
      <c r="E15" s="28"/>
      <c r="F15" s="28"/>
      <c r="H15" s="20"/>
      <c r="L15" s="20"/>
      <c r="M15" s="20"/>
    </row>
    <row r="16" spans="1:13" x14ac:dyDescent="0.25">
      <c r="A16" s="22" t="s">
        <v>37</v>
      </c>
      <c r="B16" s="36" t="s">
        <v>2924</v>
      </c>
      <c r="C16" s="22" t="s">
        <v>2994</v>
      </c>
      <c r="E16" s="28"/>
      <c r="F16" s="28"/>
      <c r="H16" s="20"/>
      <c r="L16" s="20"/>
      <c r="M16" s="20"/>
    </row>
    <row r="17" spans="1:13" ht="30" x14ac:dyDescent="0.25">
      <c r="A17" s="22" t="s">
        <v>39</v>
      </c>
      <c r="B17" s="36" t="s">
        <v>38</v>
      </c>
      <c r="C17" s="188" t="s">
        <v>2992</v>
      </c>
      <c r="E17" s="28"/>
      <c r="F17" s="28"/>
      <c r="H17" s="20"/>
      <c r="L17" s="20"/>
      <c r="M17" s="20"/>
    </row>
    <row r="18" spans="1:13" outlineLevel="1" x14ac:dyDescent="0.25">
      <c r="A18" s="22" t="s">
        <v>2923</v>
      </c>
      <c r="B18" s="36" t="s">
        <v>40</v>
      </c>
      <c r="C18" s="189">
        <v>45835</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3144</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(15577010379.09+121592289.54+58340914-158637500)/1000000</f>
        <v>15598.306082630001</v>
      </c>
      <c r="F38" s="39"/>
      <c r="H38" s="20"/>
      <c r="L38" s="20"/>
      <c r="M38" s="20"/>
    </row>
    <row r="39" spans="1:14" x14ac:dyDescent="0.25">
      <c r="A39" s="22" t="s">
        <v>63</v>
      </c>
      <c r="B39" s="39" t="s">
        <v>64</v>
      </c>
      <c r="C39" s="104">
        <v>9775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0.54573463760920715</v>
      </c>
      <c r="E45" s="100"/>
      <c r="F45" s="100">
        <v>0.05</v>
      </c>
      <c r="G45" s="22" t="s">
        <v>2993</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5823.3060826300007</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15577010379.09/1000000</f>
        <v>15577.010379089999</v>
      </c>
      <c r="E53" s="47"/>
      <c r="F53" s="110">
        <f>IF($C$58=0,"",IF(C53="[for completion]","",C53/$C$58))</f>
        <v>0.99225457882420487</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121592289.54/1000000</f>
        <v>121.59228954000001</v>
      </c>
      <c r="E56" s="47"/>
      <c r="F56" s="110">
        <f>IF($C$58=0,"",IF(C56="[for completion]","",C56/$C$58))</f>
        <v>7.7454211757950839E-3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15698.602668629999</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20.241294989632692</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851.03479118858843</v>
      </c>
      <c r="D70" s="103" t="s">
        <v>1155</v>
      </c>
      <c r="E70" s="18"/>
      <c r="F70" s="110">
        <f t="shared" ref="F70:F76" si="1">IF($C$77=0,"",IF(C70="[for completion]","",C70/$C$77))</f>
        <v>5.4634026072871177E-2</v>
      </c>
      <c r="G70" s="110" t="s">
        <v>1155</v>
      </c>
      <c r="H70" s="20"/>
      <c r="L70" s="20"/>
      <c r="M70" s="20"/>
      <c r="N70" s="52"/>
    </row>
    <row r="71" spans="1:14" x14ac:dyDescent="0.25">
      <c r="A71" s="22" t="s">
        <v>108</v>
      </c>
      <c r="B71" s="18" t="s">
        <v>1498</v>
      </c>
      <c r="C71" s="103">
        <v>838.90200112946582</v>
      </c>
      <c r="D71" s="103" t="s">
        <v>1155</v>
      </c>
      <c r="E71" s="18"/>
      <c r="F71" s="110">
        <f t="shared" si="1"/>
        <v>5.3855135273940383E-2</v>
      </c>
      <c r="G71" s="110" t="s">
        <v>1155</v>
      </c>
      <c r="H71" s="20"/>
      <c r="L71" s="20"/>
      <c r="M71" s="20"/>
      <c r="N71" s="52"/>
    </row>
    <row r="72" spans="1:14" x14ac:dyDescent="0.25">
      <c r="A72" s="22" t="s">
        <v>109</v>
      </c>
      <c r="B72" s="18" t="s">
        <v>1499</v>
      </c>
      <c r="C72" s="103">
        <v>824.78343719881661</v>
      </c>
      <c r="D72" s="103" t="s">
        <v>1155</v>
      </c>
      <c r="E72" s="18"/>
      <c r="F72" s="110">
        <f t="shared" si="1"/>
        <v>5.2948763410081229E-2</v>
      </c>
      <c r="G72" s="110" t="s">
        <v>1155</v>
      </c>
      <c r="H72" s="20"/>
      <c r="L72" s="20"/>
      <c r="M72" s="20"/>
      <c r="N72" s="52"/>
    </row>
    <row r="73" spans="1:14" x14ac:dyDescent="0.25">
      <c r="A73" s="22" t="s">
        <v>110</v>
      </c>
      <c r="B73" s="18" t="s">
        <v>1500</v>
      </c>
      <c r="C73" s="103">
        <v>808.27677590578821</v>
      </c>
      <c r="D73" s="103" t="s">
        <v>1155</v>
      </c>
      <c r="E73" s="18"/>
      <c r="F73" s="110">
        <f t="shared" si="1"/>
        <v>5.1889082451327666E-2</v>
      </c>
      <c r="G73" s="110" t="s">
        <v>1155</v>
      </c>
      <c r="H73" s="20"/>
      <c r="L73" s="20"/>
      <c r="M73" s="20"/>
      <c r="N73" s="52"/>
    </row>
    <row r="74" spans="1:14" x14ac:dyDescent="0.25">
      <c r="A74" s="22" t="s">
        <v>111</v>
      </c>
      <c r="B74" s="18" t="s">
        <v>1501</v>
      </c>
      <c r="C74" s="103">
        <v>790.3210064690104</v>
      </c>
      <c r="D74" s="103" t="s">
        <v>1155</v>
      </c>
      <c r="E74" s="18"/>
      <c r="F74" s="110">
        <f t="shared" si="1"/>
        <v>5.0736372849176987E-2</v>
      </c>
      <c r="G74" s="110" t="s">
        <v>1155</v>
      </c>
      <c r="H74" s="20"/>
      <c r="L74" s="20"/>
      <c r="M74" s="20"/>
      <c r="N74" s="52"/>
    </row>
    <row r="75" spans="1:14" x14ac:dyDescent="0.25">
      <c r="A75" s="22" t="s">
        <v>112</v>
      </c>
      <c r="B75" s="18" t="s">
        <v>1502</v>
      </c>
      <c r="C75" s="103">
        <v>3628.7659190190516</v>
      </c>
      <c r="D75" s="103" t="s">
        <v>1155</v>
      </c>
      <c r="E75" s="18"/>
      <c r="F75" s="110">
        <f t="shared" si="1"/>
        <v>0.23295650646096827</v>
      </c>
      <c r="G75" s="110" t="s">
        <v>1155</v>
      </c>
      <c r="H75" s="20"/>
      <c r="L75" s="20"/>
      <c r="M75" s="20"/>
      <c r="N75" s="52"/>
    </row>
    <row r="76" spans="1:14" x14ac:dyDescent="0.25">
      <c r="A76" s="22" t="s">
        <v>113</v>
      </c>
      <c r="B76" s="18" t="s">
        <v>1503</v>
      </c>
      <c r="C76" s="103">
        <v>7834.926448179287</v>
      </c>
      <c r="D76" s="103" t="s">
        <v>1155</v>
      </c>
      <c r="E76" s="18"/>
      <c r="F76" s="110">
        <f t="shared" si="1"/>
        <v>0.50298011348163429</v>
      </c>
      <c r="G76" s="110" t="s">
        <v>1155</v>
      </c>
      <c r="H76" s="20"/>
      <c r="L76" s="20"/>
      <c r="M76" s="20"/>
      <c r="N76" s="52"/>
    </row>
    <row r="77" spans="1:14" x14ac:dyDescent="0.25">
      <c r="A77" s="22" t="s">
        <v>114</v>
      </c>
      <c r="B77" s="56" t="s">
        <v>93</v>
      </c>
      <c r="C77" s="105">
        <f>SUM(C70:C76)</f>
        <v>15577.010379090008</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3.2668871527169534</v>
      </c>
      <c r="D89" s="107">
        <v>4.2668871527169534</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1500</v>
      </c>
      <c r="D93" s="103">
        <v>0</v>
      </c>
      <c r="E93" s="18"/>
      <c r="F93" s="110">
        <f>IF($C$100=0,"",IF(C93="[for completion]","",IF(C93="","",C93/$C$100)))</f>
        <v>0.15345268542199489</v>
      </c>
      <c r="G93" s="110">
        <f>IF($D$100=0,"",IF(D93="[Mark as ND1 if not relevant]","",IF(D93="","",D93/$D$100)))</f>
        <v>0</v>
      </c>
      <c r="H93" s="20"/>
      <c r="L93" s="20"/>
      <c r="M93" s="20"/>
      <c r="N93" s="52"/>
    </row>
    <row r="94" spans="1:14" x14ac:dyDescent="0.25">
      <c r="A94" s="22" t="s">
        <v>136</v>
      </c>
      <c r="B94" s="18" t="s">
        <v>1498</v>
      </c>
      <c r="C94" s="103">
        <v>750</v>
      </c>
      <c r="D94" s="103">
        <v>1500</v>
      </c>
      <c r="E94" s="18"/>
      <c r="F94" s="110">
        <f t="shared" ref="F94:F99" si="4">IF($C$100=0,"",IF(C94="[for completion]","",IF(C94="","",C94/$C$100)))</f>
        <v>7.6726342710997444E-2</v>
      </c>
      <c r="G94" s="110">
        <f t="shared" ref="G94:G99" si="5">IF($D$100=0,"",IF(D94="[Mark as ND1 if not relevant]","",IF(D94="","",D94/$D$100)))</f>
        <v>0.15345268542199489</v>
      </c>
      <c r="H94" s="20"/>
      <c r="L94" s="20"/>
      <c r="M94" s="20"/>
      <c r="N94" s="52"/>
    </row>
    <row r="95" spans="1:14" x14ac:dyDescent="0.25">
      <c r="A95" s="22" t="s">
        <v>137</v>
      </c>
      <c r="B95" s="18" t="s">
        <v>1499</v>
      </c>
      <c r="C95" s="103">
        <v>1505</v>
      </c>
      <c r="D95" s="103">
        <v>750</v>
      </c>
      <c r="E95" s="18"/>
      <c r="F95" s="110">
        <f t="shared" si="4"/>
        <v>0.15396419437340153</v>
      </c>
      <c r="G95" s="110">
        <f t="shared" si="5"/>
        <v>7.6726342710997444E-2</v>
      </c>
      <c r="H95" s="20"/>
      <c r="L95" s="20"/>
      <c r="M95" s="20"/>
      <c r="N95" s="52"/>
    </row>
    <row r="96" spans="1:14" x14ac:dyDescent="0.25">
      <c r="A96" s="22" t="s">
        <v>138</v>
      </c>
      <c r="B96" s="18" t="s">
        <v>1500</v>
      </c>
      <c r="C96" s="103">
        <v>2750</v>
      </c>
      <c r="D96" s="103">
        <v>1505</v>
      </c>
      <c r="E96" s="18"/>
      <c r="F96" s="110">
        <f t="shared" si="4"/>
        <v>0.2813299232736573</v>
      </c>
      <c r="G96" s="110">
        <f t="shared" si="5"/>
        <v>0.15396419437340153</v>
      </c>
      <c r="H96" s="20"/>
      <c r="L96" s="20"/>
      <c r="M96" s="20"/>
      <c r="N96" s="52"/>
    </row>
    <row r="97" spans="1:14" x14ac:dyDescent="0.25">
      <c r="A97" s="22" t="s">
        <v>139</v>
      </c>
      <c r="B97" s="18" t="s">
        <v>1501</v>
      </c>
      <c r="C97" s="103">
        <v>1770</v>
      </c>
      <c r="D97" s="103">
        <v>2750</v>
      </c>
      <c r="E97" s="18"/>
      <c r="F97" s="110">
        <f t="shared" si="4"/>
        <v>0.18107416879795396</v>
      </c>
      <c r="G97" s="110">
        <f t="shared" si="5"/>
        <v>0.2813299232736573</v>
      </c>
      <c r="H97" s="20"/>
      <c r="L97" s="20"/>
      <c r="M97" s="20"/>
    </row>
    <row r="98" spans="1:14" x14ac:dyDescent="0.25">
      <c r="A98" s="22" t="s">
        <v>140</v>
      </c>
      <c r="B98" s="18" t="s">
        <v>1502</v>
      </c>
      <c r="C98" s="103">
        <v>1500</v>
      </c>
      <c r="D98" s="103">
        <v>3270</v>
      </c>
      <c r="E98" s="18"/>
      <c r="F98" s="110">
        <f t="shared" si="4"/>
        <v>0.15345268542199489</v>
      </c>
      <c r="G98" s="110">
        <f t="shared" si="5"/>
        <v>0.33452685421994882</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9775</v>
      </c>
      <c r="D100" s="105">
        <f>SUM(D93:D99)</f>
        <v>9775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15577.010379089999</v>
      </c>
      <c r="D112" s="103">
        <f>C112</f>
        <v>15577.010379089999</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15577.010379089999</v>
      </c>
      <c r="D130" s="103">
        <f>SUM(D112:D129)</f>
        <v>15577.010379089999</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9775</v>
      </c>
      <c r="D138" s="103">
        <f>C138</f>
        <v>9775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9775</v>
      </c>
      <c r="D156" s="103">
        <f>SUM(D138:D155)</f>
        <v>9775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2.5575447570332483E-3</v>
      </c>
      <c r="G164" s="110">
        <f>IF($D$167=0,"",IF(D164="[for completion]","",IF(D164="","",D164/$D$167)))</f>
        <v>0</v>
      </c>
      <c r="H164" s="20"/>
      <c r="L164" s="20"/>
      <c r="M164" s="20"/>
      <c r="N164" s="52"/>
    </row>
    <row r="165" spans="1:14" x14ac:dyDescent="0.25">
      <c r="A165" s="22" t="s">
        <v>215</v>
      </c>
      <c r="B165" s="20" t="s">
        <v>216</v>
      </c>
      <c r="C165" s="103">
        <v>9750</v>
      </c>
      <c r="D165" s="103">
        <v>9750</v>
      </c>
      <c r="E165" s="60"/>
      <c r="F165" s="110">
        <f>IF($C$167=0,"",IF(C165="[for completion]","",IF(C165="","",C165/$C$167)))</f>
        <v>0.99744245524296671</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9775</v>
      </c>
      <c r="D167" s="113">
        <f>SUM(D164:D166)</f>
        <v>9750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121.59228954000001</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121.59228954000001</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121.59228954000001</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121.59228954000001</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121.59228954000001</v>
      </c>
      <c r="E217" s="60"/>
      <c r="F217" s="110">
        <f>IF($C$38=0,"",IF(C217="[for completion]","",IF(C217="","",C217/$C$38)))</f>
        <v>7.7952239746983199E-3</v>
      </c>
      <c r="G217" s="110">
        <f>IF($C$39=0,"",IF(C217="[for completion]","",IF(C217="","",C217/$C$39)))</f>
        <v>1.2439108904347827E-2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121.59228954000001</v>
      </c>
      <c r="E220" s="60"/>
      <c r="F220" s="100">
        <f>SUM(F217:F219)</f>
        <v>7.7952239746983199E-3</v>
      </c>
      <c r="G220" s="100">
        <f>SUM(G217:G219)</f>
        <v>1.2439108904347827E-2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2995</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15602.010379089999</v>
      </c>
      <c r="E231" s="39"/>
      <c r="H231" s="20"/>
      <c r="L231" s="20"/>
      <c r="M231" s="20"/>
    </row>
    <row r="232" spans="1:14" x14ac:dyDescent="0.25">
      <c r="A232" s="22" t="s">
        <v>308</v>
      </c>
      <c r="B232" s="1" t="s">
        <v>309</v>
      </c>
      <c r="C232" s="103" t="s">
        <v>2996</v>
      </c>
      <c r="E232" s="39"/>
      <c r="H232" s="20"/>
      <c r="L232" s="20"/>
      <c r="M232" s="20"/>
    </row>
    <row r="233" spans="1:14" x14ac:dyDescent="0.25">
      <c r="A233" s="22" t="s">
        <v>310</v>
      </c>
      <c r="B233" s="1" t="s">
        <v>311</v>
      </c>
      <c r="C233" s="103" t="s">
        <v>2997</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3074</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2974</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3159</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2998</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2999</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3138</v>
      </c>
      <c r="H324" s="20"/>
      <c r="I324" s="52"/>
      <c r="J324" s="52"/>
      <c r="K324" s="52"/>
      <c r="L324" s="52"/>
      <c r="M324" s="52"/>
      <c r="N324" s="52"/>
    </row>
    <row r="325" spans="1:14" outlineLevel="1" x14ac:dyDescent="0.25">
      <c r="A325" s="22" t="s">
        <v>349</v>
      </c>
      <c r="B325" s="37" t="s">
        <v>350</v>
      </c>
      <c r="C325" s="22" t="s">
        <v>3000</v>
      </c>
      <c r="H325" s="20"/>
      <c r="I325" s="52"/>
      <c r="J325" s="52"/>
      <c r="K325" s="52"/>
      <c r="L325" s="52"/>
      <c r="M325" s="52"/>
      <c r="N325" s="52"/>
    </row>
    <row r="326" spans="1:14" outlineLevel="1" x14ac:dyDescent="0.25">
      <c r="A326" s="22" t="s">
        <v>351</v>
      </c>
      <c r="B326" s="37" t="s">
        <v>352</v>
      </c>
      <c r="C326" s="22" t="s">
        <v>3001</v>
      </c>
      <c r="H326" s="20"/>
      <c r="I326" s="52"/>
      <c r="J326" s="52"/>
      <c r="K326" s="52"/>
      <c r="L326" s="52"/>
      <c r="M326" s="52"/>
      <c r="N326" s="52"/>
    </row>
    <row r="327" spans="1:14" outlineLevel="1" x14ac:dyDescent="0.25">
      <c r="A327" s="22" t="s">
        <v>353</v>
      </c>
      <c r="B327" s="37" t="s">
        <v>354</v>
      </c>
      <c r="C327" s="22" t="s">
        <v>3001</v>
      </c>
      <c r="H327" s="20"/>
      <c r="I327" s="52"/>
      <c r="J327" s="52"/>
      <c r="K327" s="52"/>
      <c r="L327" s="52"/>
      <c r="M327" s="52"/>
      <c r="N327" s="52"/>
    </row>
    <row r="328" spans="1:14" outlineLevel="1" x14ac:dyDescent="0.25">
      <c r="A328" s="22" t="s">
        <v>355</v>
      </c>
      <c r="B328" s="37" t="s">
        <v>356</v>
      </c>
      <c r="C328" s="22" t="s">
        <v>3001</v>
      </c>
      <c r="H328" s="20"/>
      <c r="I328" s="52"/>
      <c r="J328" s="52"/>
      <c r="K328" s="52"/>
      <c r="L328" s="52"/>
      <c r="M328" s="52"/>
      <c r="N328" s="52"/>
    </row>
    <row r="329" spans="1:14" outlineLevel="1" x14ac:dyDescent="0.25">
      <c r="A329" s="22" t="s">
        <v>357</v>
      </c>
      <c r="B329" s="37" t="s">
        <v>358</v>
      </c>
      <c r="C329" s="22" t="s">
        <v>3002</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72" zoomScale="80" zoomScaleNormal="80" workbookViewId="0">
      <selection activeCell="C205" sqref="C205"/>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3137</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15577.010379089999</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15577.010379089999</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112971</v>
      </c>
      <c r="D28" s="104">
        <v>0</v>
      </c>
      <c r="F28" s="104">
        <f>IF(AND(C28="[For completion]",D28="[For completion]"),"[For completion]",SUM(C28:D28))</f>
        <v>112971</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1.1828453383004285E-3</v>
      </c>
      <c r="D36" s="98">
        <v>0</v>
      </c>
      <c r="E36" s="118"/>
      <c r="F36" s="98">
        <f>C36</f>
        <v>1.1828453383004285E-3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3014</v>
      </c>
      <c r="C99" s="98">
        <v>9.0000000000000011E-3</v>
      </c>
      <c r="D99" s="98">
        <v>0</v>
      </c>
      <c r="E99" s="98"/>
      <c r="F99" s="98">
        <f>C99</f>
        <v>9.0000000000000011E-3</v>
      </c>
      <c r="G99" s="22"/>
    </row>
    <row r="100" spans="1:7" x14ac:dyDescent="0.25">
      <c r="A100" s="22" t="s">
        <v>528</v>
      </c>
      <c r="B100" s="39" t="s">
        <v>3015</v>
      </c>
      <c r="C100" s="98">
        <v>1.1000000000000001E-2</v>
      </c>
      <c r="D100" s="98">
        <v>0</v>
      </c>
      <c r="E100" s="98"/>
      <c r="F100" s="98">
        <f t="shared" ref="F100:F148" si="1">C100</f>
        <v>1.1000000000000001E-2</v>
      </c>
      <c r="G100" s="22"/>
    </row>
    <row r="101" spans="1:7" x14ac:dyDescent="0.25">
      <c r="A101" s="22" t="s">
        <v>529</v>
      </c>
      <c r="B101" s="39" t="s">
        <v>3016</v>
      </c>
      <c r="C101" s="98">
        <v>2.1000000000000001E-2</v>
      </c>
      <c r="D101" s="98">
        <v>0</v>
      </c>
      <c r="E101" s="98"/>
      <c r="F101" s="98">
        <f t="shared" si="1"/>
        <v>2.1000000000000001E-2</v>
      </c>
      <c r="G101" s="22"/>
    </row>
    <row r="102" spans="1:7" x14ac:dyDescent="0.25">
      <c r="A102" s="22" t="s">
        <v>530</v>
      </c>
      <c r="B102" s="39" t="s">
        <v>3017</v>
      </c>
      <c r="C102" s="98">
        <v>0.13</v>
      </c>
      <c r="D102" s="98">
        <v>0</v>
      </c>
      <c r="E102" s="98"/>
      <c r="F102" s="98">
        <f t="shared" si="1"/>
        <v>0.13</v>
      </c>
      <c r="G102" s="22"/>
    </row>
    <row r="103" spans="1:7" x14ac:dyDescent="0.25">
      <c r="A103" s="22" t="s">
        <v>531</v>
      </c>
      <c r="B103" s="39" t="s">
        <v>3018</v>
      </c>
      <c r="C103" s="98">
        <v>2.3E-2</v>
      </c>
      <c r="D103" s="98">
        <v>0</v>
      </c>
      <c r="E103" s="98"/>
      <c r="F103" s="98">
        <f t="shared" si="1"/>
        <v>2.3E-2</v>
      </c>
      <c r="G103" s="22"/>
    </row>
    <row r="104" spans="1:7" x14ac:dyDescent="0.25">
      <c r="A104" s="22" t="s">
        <v>532</v>
      </c>
      <c r="B104" s="39" t="s">
        <v>3019</v>
      </c>
      <c r="C104" s="98">
        <v>0.33600000000000002</v>
      </c>
      <c r="D104" s="98">
        <v>0</v>
      </c>
      <c r="E104" s="98"/>
      <c r="F104" s="98">
        <f t="shared" si="1"/>
        <v>0.33600000000000002</v>
      </c>
      <c r="G104" s="22"/>
    </row>
    <row r="105" spans="1:7" x14ac:dyDescent="0.25">
      <c r="A105" s="22" t="s">
        <v>533</v>
      </c>
      <c r="B105" s="39" t="s">
        <v>3020</v>
      </c>
      <c r="C105" s="98">
        <v>5.4000000000000006E-2</v>
      </c>
      <c r="D105" s="98">
        <v>0</v>
      </c>
      <c r="E105" s="98"/>
      <c r="F105" s="98">
        <f t="shared" si="1"/>
        <v>5.4000000000000006E-2</v>
      </c>
      <c r="G105" s="22"/>
    </row>
    <row r="106" spans="1:7" x14ac:dyDescent="0.25">
      <c r="A106" s="22" t="s">
        <v>534</v>
      </c>
      <c r="B106" s="39" t="s">
        <v>3021</v>
      </c>
      <c r="C106" s="98">
        <v>2.7000000000000003E-2</v>
      </c>
      <c r="D106" s="98">
        <v>0</v>
      </c>
      <c r="E106" s="98"/>
      <c r="F106" s="98">
        <f t="shared" si="1"/>
        <v>2.7000000000000003E-2</v>
      </c>
      <c r="G106" s="22"/>
    </row>
    <row r="107" spans="1:7" x14ac:dyDescent="0.25">
      <c r="A107" s="22" t="s">
        <v>535</v>
      </c>
      <c r="B107" s="39" t="s">
        <v>3022</v>
      </c>
      <c r="C107" s="98">
        <v>5.7000000000000002E-2</v>
      </c>
      <c r="D107" s="98">
        <v>0</v>
      </c>
      <c r="E107" s="98"/>
      <c r="F107" s="98">
        <f t="shared" si="1"/>
        <v>5.7000000000000002E-2</v>
      </c>
      <c r="G107" s="22"/>
    </row>
    <row r="108" spans="1:7" x14ac:dyDescent="0.25">
      <c r="A108" s="22" t="s">
        <v>536</v>
      </c>
      <c r="B108" s="39" t="s">
        <v>3039</v>
      </c>
      <c r="C108" s="98">
        <v>1.8000000000000002E-2</v>
      </c>
      <c r="D108" s="98">
        <v>0</v>
      </c>
      <c r="E108" s="98"/>
      <c r="F108" s="98">
        <f t="shared" si="1"/>
        <v>1.8000000000000002E-2</v>
      </c>
      <c r="G108" s="22"/>
    </row>
    <row r="109" spans="1:7" x14ac:dyDescent="0.25">
      <c r="A109" s="22" t="s">
        <v>537</v>
      </c>
      <c r="B109" s="39" t="s">
        <v>3023</v>
      </c>
      <c r="C109" s="98">
        <v>1.4999999999999999E-2</v>
      </c>
      <c r="D109" s="98">
        <v>0</v>
      </c>
      <c r="E109" s="98"/>
      <c r="F109" s="98">
        <f t="shared" si="1"/>
        <v>1.4999999999999999E-2</v>
      </c>
      <c r="G109" s="22"/>
    </row>
    <row r="110" spans="1:7" x14ac:dyDescent="0.25">
      <c r="A110" s="22" t="s">
        <v>538</v>
      </c>
      <c r="B110" s="39" t="s">
        <v>3024</v>
      </c>
      <c r="C110" s="98">
        <v>5.0000000000000001E-3</v>
      </c>
      <c r="D110" s="98">
        <v>0</v>
      </c>
      <c r="E110" s="98"/>
      <c r="F110" s="98">
        <f t="shared" si="1"/>
        <v>5.0000000000000001E-3</v>
      </c>
      <c r="G110" s="22"/>
    </row>
    <row r="111" spans="1:7" x14ac:dyDescent="0.25">
      <c r="A111" s="22" t="s">
        <v>539</v>
      </c>
      <c r="B111" s="39" t="s">
        <v>3032</v>
      </c>
      <c r="C111" s="98">
        <v>3.7000000000000005E-2</v>
      </c>
      <c r="D111" s="98">
        <v>0</v>
      </c>
      <c r="E111" s="98"/>
      <c r="F111" s="98">
        <f t="shared" si="1"/>
        <v>3.7000000000000005E-2</v>
      </c>
      <c r="G111" s="22"/>
    </row>
    <row r="112" spans="1:7" x14ac:dyDescent="0.25">
      <c r="A112" s="22" t="s">
        <v>540</v>
      </c>
      <c r="B112" s="39" t="s">
        <v>3033</v>
      </c>
      <c r="C112" s="98">
        <v>5.0000000000000001E-3</v>
      </c>
      <c r="D112" s="98">
        <v>0</v>
      </c>
      <c r="E112" s="98"/>
      <c r="F112" s="98">
        <f t="shared" si="1"/>
        <v>5.0000000000000001E-3</v>
      </c>
      <c r="G112" s="22"/>
    </row>
    <row r="113" spans="1:7" x14ac:dyDescent="0.25">
      <c r="A113" s="22" t="s">
        <v>541</v>
      </c>
      <c r="B113" s="39" t="s">
        <v>3025</v>
      </c>
      <c r="C113" s="98">
        <v>2.4E-2</v>
      </c>
      <c r="D113" s="98">
        <v>0</v>
      </c>
      <c r="E113" s="98"/>
      <c r="F113" s="98">
        <f t="shared" si="1"/>
        <v>2.4E-2</v>
      </c>
      <c r="G113" s="22"/>
    </row>
    <row r="114" spans="1:7" x14ac:dyDescent="0.25">
      <c r="A114" s="22" t="s">
        <v>542</v>
      </c>
      <c r="B114" s="39" t="s">
        <v>3026</v>
      </c>
      <c r="C114" s="98">
        <v>2.1000000000000001E-2</v>
      </c>
      <c r="D114" s="98">
        <v>0</v>
      </c>
      <c r="E114" s="98"/>
      <c r="F114" s="98">
        <f t="shared" si="1"/>
        <v>2.1000000000000001E-2</v>
      </c>
      <c r="G114" s="22"/>
    </row>
    <row r="115" spans="1:7" x14ac:dyDescent="0.25">
      <c r="A115" s="22" t="s">
        <v>543</v>
      </c>
      <c r="B115" s="39" t="s">
        <v>3027</v>
      </c>
      <c r="C115" s="98">
        <v>4.2000000000000003E-2</v>
      </c>
      <c r="D115" s="98">
        <v>0</v>
      </c>
      <c r="E115" s="98"/>
      <c r="F115" s="98">
        <f t="shared" si="1"/>
        <v>4.2000000000000003E-2</v>
      </c>
      <c r="G115" s="22"/>
    </row>
    <row r="116" spans="1:7" x14ac:dyDescent="0.25">
      <c r="A116" s="22" t="s">
        <v>544</v>
      </c>
      <c r="B116" s="39" t="s">
        <v>3034</v>
      </c>
      <c r="C116" s="98">
        <v>0.01</v>
      </c>
      <c r="D116" s="98">
        <v>0</v>
      </c>
      <c r="E116" s="98"/>
      <c r="F116" s="98">
        <f t="shared" si="1"/>
        <v>0.01</v>
      </c>
      <c r="G116" s="22"/>
    </row>
    <row r="117" spans="1:7" x14ac:dyDescent="0.25">
      <c r="A117" s="22" t="s">
        <v>545</v>
      </c>
      <c r="B117" s="39" t="s">
        <v>3028</v>
      </c>
      <c r="C117" s="98">
        <v>1.2E-2</v>
      </c>
      <c r="D117" s="98">
        <v>0</v>
      </c>
      <c r="E117" s="98"/>
      <c r="F117" s="98">
        <f t="shared" si="1"/>
        <v>1.2E-2</v>
      </c>
      <c r="G117" s="22"/>
    </row>
    <row r="118" spans="1:7" x14ac:dyDescent="0.25">
      <c r="A118" s="22" t="s">
        <v>546</v>
      </c>
      <c r="B118" s="39" t="s">
        <v>3035</v>
      </c>
      <c r="C118" s="98">
        <v>1.1000000000000001E-2</v>
      </c>
      <c r="D118" s="98">
        <v>0</v>
      </c>
      <c r="E118" s="98"/>
      <c r="F118" s="98">
        <f t="shared" si="1"/>
        <v>1.1000000000000001E-2</v>
      </c>
      <c r="G118" s="22"/>
    </row>
    <row r="119" spans="1:7" x14ac:dyDescent="0.25">
      <c r="A119" s="22" t="s">
        <v>547</v>
      </c>
      <c r="B119" s="39" t="s">
        <v>3029</v>
      </c>
      <c r="C119" s="98">
        <v>0.01</v>
      </c>
      <c r="D119" s="98">
        <v>0</v>
      </c>
      <c r="E119" s="98"/>
      <c r="F119" s="98">
        <f t="shared" si="1"/>
        <v>0.01</v>
      </c>
      <c r="G119" s="22"/>
    </row>
    <row r="120" spans="1:7" x14ac:dyDescent="0.25">
      <c r="A120" s="22" t="s">
        <v>548</v>
      </c>
      <c r="B120" s="39" t="s">
        <v>3036</v>
      </c>
      <c r="C120" s="98">
        <v>2.7000000000000003E-2</v>
      </c>
      <c r="D120" s="98">
        <v>0</v>
      </c>
      <c r="E120" s="98"/>
      <c r="F120" s="98">
        <f t="shared" si="1"/>
        <v>2.7000000000000003E-2</v>
      </c>
      <c r="G120" s="22"/>
    </row>
    <row r="121" spans="1:7" x14ac:dyDescent="0.25">
      <c r="A121" s="22" t="s">
        <v>549</v>
      </c>
      <c r="B121" s="39" t="s">
        <v>3037</v>
      </c>
      <c r="C121" s="98">
        <v>2.3E-2</v>
      </c>
      <c r="D121" s="98">
        <v>0</v>
      </c>
      <c r="E121" s="98"/>
      <c r="F121" s="98">
        <f t="shared" si="1"/>
        <v>2.3E-2</v>
      </c>
      <c r="G121" s="22"/>
    </row>
    <row r="122" spans="1:7" x14ac:dyDescent="0.25">
      <c r="A122" s="22" t="s">
        <v>550</v>
      </c>
      <c r="B122" s="39" t="s">
        <v>3038</v>
      </c>
      <c r="C122" s="98">
        <v>1.6E-2</v>
      </c>
      <c r="D122" s="98">
        <v>0</v>
      </c>
      <c r="E122" s="98"/>
      <c r="F122" s="98">
        <f t="shared" si="1"/>
        <v>1.6E-2</v>
      </c>
      <c r="G122" s="22"/>
    </row>
    <row r="123" spans="1:7" x14ac:dyDescent="0.25">
      <c r="A123" s="22" t="s">
        <v>551</v>
      </c>
      <c r="B123" s="39" t="s">
        <v>3030</v>
      </c>
      <c r="C123" s="98">
        <v>2.2000000000000002E-2</v>
      </c>
      <c r="D123" s="98">
        <v>0</v>
      </c>
      <c r="E123" s="98"/>
      <c r="F123" s="98">
        <f t="shared" si="1"/>
        <v>2.2000000000000002E-2</v>
      </c>
      <c r="G123" s="22"/>
    </row>
    <row r="124" spans="1:7" x14ac:dyDescent="0.25">
      <c r="A124" s="22" t="s">
        <v>552</v>
      </c>
      <c r="B124" s="39" t="s">
        <v>3031</v>
      </c>
      <c r="C124" s="98">
        <v>3.4000000000000002E-2</v>
      </c>
      <c r="D124" s="98">
        <v>0</v>
      </c>
      <c r="E124" s="98"/>
      <c r="F124" s="98">
        <f t="shared" si="1"/>
        <v>3.4000000000000002E-2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0.55300000000000005</v>
      </c>
      <c r="D150" s="98">
        <v>0</v>
      </c>
      <c r="E150" s="99"/>
      <c r="F150" s="98">
        <f>C150</f>
        <v>0.55300000000000005</v>
      </c>
    </row>
    <row r="151" spans="1:7" x14ac:dyDescent="0.25">
      <c r="A151" s="22" t="s">
        <v>561</v>
      </c>
      <c r="B151" s="22" t="s">
        <v>562</v>
      </c>
      <c r="C151" s="98">
        <v>0.44700000000000001</v>
      </c>
      <c r="D151" s="98">
        <v>0</v>
      </c>
      <c r="E151" s="99"/>
      <c r="F151" s="98">
        <f t="shared" ref="F151:F152" si="2">C151</f>
        <v>0.44700000000000001</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2.1744347821368495E-3</v>
      </c>
      <c r="D160" s="98">
        <v>0</v>
      </c>
      <c r="E160" s="99"/>
      <c r="F160" s="98">
        <f>C160</f>
        <v>2.1744347821368495E-3</v>
      </c>
    </row>
    <row r="161" spans="1:7" x14ac:dyDescent="0.25">
      <c r="A161" s="22" t="s">
        <v>573</v>
      </c>
      <c r="B161" s="22" t="s">
        <v>574</v>
      </c>
      <c r="C161" s="98">
        <v>0.99782556521786314</v>
      </c>
      <c r="D161" s="98">
        <v>0</v>
      </c>
      <c r="E161" s="99"/>
      <c r="F161" s="98">
        <f>C161</f>
        <v>0.99782556521786314</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0.1052</v>
      </c>
      <c r="D170" s="98">
        <v>0</v>
      </c>
      <c r="E170" s="99"/>
      <c r="F170" s="98">
        <f>C170</f>
        <v>0.1052</v>
      </c>
    </row>
    <row r="171" spans="1:7" x14ac:dyDescent="0.25">
      <c r="A171" s="22" t="s">
        <v>585</v>
      </c>
      <c r="B171" s="18" t="s">
        <v>2975</v>
      </c>
      <c r="C171" s="98">
        <v>9.3100000000000002E-2</v>
      </c>
      <c r="D171" s="98">
        <v>0</v>
      </c>
      <c r="E171" s="99"/>
      <c r="F171" s="98">
        <f t="shared" ref="F171:F174" si="3">C171</f>
        <v>9.3100000000000002E-2</v>
      </c>
    </row>
    <row r="172" spans="1:7" x14ac:dyDescent="0.25">
      <c r="A172" s="22" t="s">
        <v>587</v>
      </c>
      <c r="B172" s="18" t="s">
        <v>2976</v>
      </c>
      <c r="C172" s="98">
        <v>0.1343</v>
      </c>
      <c r="D172" s="98">
        <v>0</v>
      </c>
      <c r="E172" s="98"/>
      <c r="F172" s="98">
        <f t="shared" si="3"/>
        <v>0.1343</v>
      </c>
    </row>
    <row r="173" spans="1:7" x14ac:dyDescent="0.25">
      <c r="A173" s="22" t="s">
        <v>589</v>
      </c>
      <c r="B173" s="18" t="s">
        <v>2977</v>
      </c>
      <c r="C173" s="98">
        <v>0.16270000000000001</v>
      </c>
      <c r="D173" s="98">
        <v>0</v>
      </c>
      <c r="E173" s="98"/>
      <c r="F173" s="98">
        <f t="shared" si="3"/>
        <v>0.16270000000000001</v>
      </c>
    </row>
    <row r="174" spans="1:7" x14ac:dyDescent="0.25">
      <c r="A174" s="22" t="s">
        <v>591</v>
      </c>
      <c r="B174" s="18" t="s">
        <v>2978</v>
      </c>
      <c r="C174" s="98">
        <v>0.50460000000000005</v>
      </c>
      <c r="D174" s="98">
        <v>0</v>
      </c>
      <c r="E174" s="98"/>
      <c r="F174" s="98">
        <f t="shared" si="3"/>
        <v>0.50460000000000005</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137.88503579759401</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3040</v>
      </c>
      <c r="C190" s="103">
        <v>4.45</v>
      </c>
      <c r="D190" s="104">
        <v>1860</v>
      </c>
      <c r="E190" s="36"/>
      <c r="F190" s="110">
        <f>IF($C$214=0,"",IF(C190="[for completion]","",IF(C190="","",C190/$C$214)))</f>
        <v>2.8567723479844026E-4</v>
      </c>
      <c r="G190" s="110">
        <f>IF($D$214=0,"",IF(D190="[for completion]","",IF(D190="","",D190/$D$214)))</f>
        <v>1.8087227111392035E-2</v>
      </c>
    </row>
    <row r="191" spans="1:7" x14ac:dyDescent="0.25">
      <c r="A191" s="22" t="s">
        <v>611</v>
      </c>
      <c r="B191" s="39" t="s">
        <v>3041</v>
      </c>
      <c r="C191" s="103">
        <v>12.35</v>
      </c>
      <c r="D191" s="104">
        <v>1653</v>
      </c>
      <c r="E191" s="36"/>
      <c r="F191" s="110">
        <f t="shared" ref="F191:F213" si="4">IF($C$214=0,"",IF(C191="[for completion]","",IF(C191="","",C191/$C$214)))</f>
        <v>7.928345729799408E-4</v>
      </c>
      <c r="G191" s="110">
        <f t="shared" ref="G191:G213" si="5">IF($D$214=0,"",IF(D191="[for completion]","",IF(D191="","",D191/$D$214)))</f>
        <v>1.6074293771575824E-2</v>
      </c>
    </row>
    <row r="192" spans="1:7" x14ac:dyDescent="0.25">
      <c r="A192" s="22" t="s">
        <v>612</v>
      </c>
      <c r="B192" s="39" t="s">
        <v>3042</v>
      </c>
      <c r="C192" s="103">
        <v>90.02</v>
      </c>
      <c r="D192" s="104">
        <v>5105</v>
      </c>
      <c r="E192" s="36"/>
      <c r="F192" s="110">
        <f t="shared" si="4"/>
        <v>5.7790257700124914E-3</v>
      </c>
      <c r="G192" s="110">
        <f t="shared" si="5"/>
        <v>4.9642631399815236E-2</v>
      </c>
    </row>
    <row r="193" spans="1:7" x14ac:dyDescent="0.25">
      <c r="A193" s="22" t="s">
        <v>613</v>
      </c>
      <c r="B193" s="39" t="s">
        <v>3043</v>
      </c>
      <c r="C193" s="103">
        <v>352.69</v>
      </c>
      <c r="D193" s="104">
        <v>9341</v>
      </c>
      <c r="E193" s="36"/>
      <c r="F193" s="110">
        <f t="shared" si="4"/>
        <v>2.2641686278890311E-2</v>
      </c>
      <c r="G193" s="110">
        <f t="shared" si="5"/>
        <v>9.0834832498662907E-2</v>
      </c>
    </row>
    <row r="194" spans="1:7" x14ac:dyDescent="0.25">
      <c r="A194" s="22" t="s">
        <v>614</v>
      </c>
      <c r="B194" s="39" t="s">
        <v>3044</v>
      </c>
      <c r="C194" s="103">
        <v>627.04</v>
      </c>
      <c r="D194" s="104">
        <v>9989</v>
      </c>
      <c r="E194" s="36"/>
      <c r="F194" s="110">
        <f t="shared" si="4"/>
        <v>4.0254169282699766E-2</v>
      </c>
      <c r="G194" s="110">
        <f t="shared" si="5"/>
        <v>9.7136189040696264E-2</v>
      </c>
    </row>
    <row r="195" spans="1:7" x14ac:dyDescent="0.25">
      <c r="A195" s="22" t="s">
        <v>615</v>
      </c>
      <c r="B195" s="39" t="s">
        <v>3045</v>
      </c>
      <c r="C195" s="103">
        <v>959.33</v>
      </c>
      <c r="D195" s="104">
        <v>10951</v>
      </c>
      <c r="E195" s="36"/>
      <c r="F195" s="110">
        <f t="shared" si="4"/>
        <v>6.1586234080716333E-2</v>
      </c>
      <c r="G195" s="110">
        <f t="shared" si="5"/>
        <v>0.10649098069723344</v>
      </c>
    </row>
    <row r="196" spans="1:7" x14ac:dyDescent="0.25">
      <c r="A196" s="22" t="s">
        <v>616</v>
      </c>
      <c r="B196" s="39" t="s">
        <v>3046</v>
      </c>
      <c r="C196" s="103">
        <v>2626.23</v>
      </c>
      <c r="D196" s="104">
        <v>21115</v>
      </c>
      <c r="E196" s="36"/>
      <c r="F196" s="110">
        <f t="shared" si="4"/>
        <v>0.16859643243701297</v>
      </c>
      <c r="G196" s="110">
        <f t="shared" si="5"/>
        <v>0.20532892497690475</v>
      </c>
    </row>
    <row r="197" spans="1:7" x14ac:dyDescent="0.25">
      <c r="A197" s="22" t="s">
        <v>617</v>
      </c>
      <c r="B197" s="39" t="s">
        <v>3047</v>
      </c>
      <c r="C197" s="103">
        <v>2853.44</v>
      </c>
      <c r="D197" s="104">
        <v>16443</v>
      </c>
      <c r="E197" s="36"/>
      <c r="F197" s="110">
        <f t="shared" si="4"/>
        <v>0.18318266266590141</v>
      </c>
      <c r="G197" s="110">
        <f t="shared" si="5"/>
        <v>0.15989692225409638</v>
      </c>
    </row>
    <row r="198" spans="1:7" x14ac:dyDescent="0.25">
      <c r="A198" s="22" t="s">
        <v>618</v>
      </c>
      <c r="B198" s="39" t="s">
        <v>3048</v>
      </c>
      <c r="C198" s="103">
        <v>2334.3000000000002</v>
      </c>
      <c r="D198" s="104">
        <v>10458</v>
      </c>
      <c r="E198" s="36"/>
      <c r="F198" s="110">
        <f t="shared" si="4"/>
        <v>0.14985536386292114</v>
      </c>
      <c r="G198" s="110">
        <f t="shared" si="5"/>
        <v>0.10169689308114942</v>
      </c>
    </row>
    <row r="199" spans="1:7" x14ac:dyDescent="0.25">
      <c r="A199" s="22" t="s">
        <v>619</v>
      </c>
      <c r="B199" s="39" t="s">
        <v>3049</v>
      </c>
      <c r="C199" s="103">
        <v>1738.25</v>
      </c>
      <c r="D199" s="104">
        <v>6359</v>
      </c>
      <c r="E199" s="39"/>
      <c r="F199" s="110">
        <f t="shared" si="4"/>
        <v>0.11159066368278399</v>
      </c>
      <c r="G199" s="110">
        <f t="shared" si="5"/>
        <v>6.183692322652793E-2</v>
      </c>
    </row>
    <row r="200" spans="1:7" x14ac:dyDescent="0.25">
      <c r="A200" s="22" t="s">
        <v>620</v>
      </c>
      <c r="B200" s="39" t="s">
        <v>3050</v>
      </c>
      <c r="C200" s="103">
        <v>1221.96</v>
      </c>
      <c r="D200" s="104">
        <v>3786</v>
      </c>
      <c r="E200" s="39"/>
      <c r="F200" s="110">
        <f t="shared" si="4"/>
        <v>7.844632670433753E-2</v>
      </c>
      <c r="G200" s="110">
        <f t="shared" si="5"/>
        <v>3.6816259055768949E-2</v>
      </c>
    </row>
    <row r="201" spans="1:7" x14ac:dyDescent="0.25">
      <c r="A201" s="22" t="s">
        <v>621</v>
      </c>
      <c r="B201" s="39" t="s">
        <v>3051</v>
      </c>
      <c r="C201" s="103">
        <v>823.95</v>
      </c>
      <c r="D201" s="104">
        <v>2208</v>
      </c>
      <c r="E201" s="39"/>
      <c r="F201" s="110">
        <f t="shared" si="4"/>
        <v>5.2895226429702208E-2</v>
      </c>
      <c r="G201" s="110">
        <f t="shared" si="5"/>
        <v>2.1471288958039576E-2</v>
      </c>
    </row>
    <row r="202" spans="1:7" x14ac:dyDescent="0.25">
      <c r="A202" s="22" t="s">
        <v>622</v>
      </c>
      <c r="B202" s="39" t="s">
        <v>3052</v>
      </c>
      <c r="C202" s="103">
        <v>557.07000000000005</v>
      </c>
      <c r="D202" s="104">
        <v>1316</v>
      </c>
      <c r="E202" s="39"/>
      <c r="F202" s="110">
        <f t="shared" si="4"/>
        <v>3.5762295997565641E-2</v>
      </c>
      <c r="G202" s="110">
        <f t="shared" si="5"/>
        <v>1.2797199397092429E-2</v>
      </c>
    </row>
    <row r="203" spans="1:7" x14ac:dyDescent="0.25">
      <c r="A203" s="22" t="s">
        <v>623</v>
      </c>
      <c r="B203" s="39" t="s">
        <v>3053</v>
      </c>
      <c r="C203" s="103">
        <v>345</v>
      </c>
      <c r="D203" s="104">
        <v>729</v>
      </c>
      <c r="E203" s="39"/>
      <c r="F203" s="110">
        <f t="shared" si="4"/>
        <v>2.2148010338306039E-2</v>
      </c>
      <c r="G203" s="110">
        <f t="shared" si="5"/>
        <v>7.0890261097875237E-3</v>
      </c>
    </row>
    <row r="204" spans="1:7" x14ac:dyDescent="0.25">
      <c r="A204" s="22" t="s">
        <v>624</v>
      </c>
      <c r="B204" s="39" t="s">
        <v>3054</v>
      </c>
      <c r="C204" s="103">
        <v>424.68</v>
      </c>
      <c r="D204" s="104">
        <v>781</v>
      </c>
      <c r="E204" s="39"/>
      <c r="F204" s="110">
        <f t="shared" si="4"/>
        <v>2.7263237769483504E-2</v>
      </c>
      <c r="G204" s="110">
        <f t="shared" si="5"/>
        <v>7.5946905236543979E-3</v>
      </c>
    </row>
    <row r="205" spans="1:7" x14ac:dyDescent="0.25">
      <c r="A205" s="22" t="s">
        <v>625</v>
      </c>
      <c r="B205" s="39" t="s">
        <v>3055</v>
      </c>
      <c r="C205" s="103">
        <v>204.44</v>
      </c>
      <c r="D205" s="104">
        <v>318</v>
      </c>
      <c r="F205" s="110">
        <f t="shared" si="4"/>
        <v>1.3124461546560251E-2</v>
      </c>
      <c r="G205" s="110">
        <f t="shared" si="5"/>
        <v>3.092332377108961E-3</v>
      </c>
    </row>
    <row r="206" spans="1:7" x14ac:dyDescent="0.25">
      <c r="A206" s="22" t="s">
        <v>626</v>
      </c>
      <c r="B206" s="39" t="s">
        <v>3056</v>
      </c>
      <c r="C206" s="103">
        <v>125.1</v>
      </c>
      <c r="D206" s="104">
        <v>168</v>
      </c>
      <c r="E206" s="92"/>
      <c r="F206" s="110">
        <f t="shared" si="4"/>
        <v>8.031061140064015E-3</v>
      </c>
      <c r="G206" s="110">
        <f t="shared" si="5"/>
        <v>1.6336850294160548E-3</v>
      </c>
    </row>
    <row r="207" spans="1:7" x14ac:dyDescent="0.25">
      <c r="A207" s="22" t="s">
        <v>627</v>
      </c>
      <c r="B207" s="39" t="s">
        <v>3057</v>
      </c>
      <c r="C207" s="103">
        <v>63.75</v>
      </c>
      <c r="D207" s="104">
        <v>75</v>
      </c>
      <c r="E207" s="92"/>
      <c r="F207" s="110">
        <f t="shared" si="4"/>
        <v>4.0925671277304643E-3</v>
      </c>
      <c r="G207" s="110">
        <f t="shared" si="5"/>
        <v>7.2932367384645307E-4</v>
      </c>
    </row>
    <row r="208" spans="1:7" x14ac:dyDescent="0.25">
      <c r="A208" s="22" t="s">
        <v>628</v>
      </c>
      <c r="B208" s="39" t="s">
        <v>3058</v>
      </c>
      <c r="C208" s="103">
        <v>56.5</v>
      </c>
      <c r="D208" s="104">
        <v>60</v>
      </c>
      <c r="E208" s="92"/>
      <c r="F208" s="110">
        <f t="shared" si="4"/>
        <v>3.6271379249689603E-3</v>
      </c>
      <c r="G208" s="110">
        <f t="shared" si="5"/>
        <v>5.8345893907716241E-4</v>
      </c>
    </row>
    <row r="209" spans="1:7" x14ac:dyDescent="0.25">
      <c r="A209" s="22" t="s">
        <v>629</v>
      </c>
      <c r="B209" s="39" t="s">
        <v>3059</v>
      </c>
      <c r="C209" s="103">
        <v>156.47</v>
      </c>
      <c r="D209" s="104">
        <v>120</v>
      </c>
      <c r="E209" s="92"/>
      <c r="F209" s="110">
        <f t="shared" si="4"/>
        <v>1.0044925152564482E-2</v>
      </c>
      <c r="G209" s="110">
        <f t="shared" si="5"/>
        <v>1.1669178781543248E-3</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15577.020000000002</v>
      </c>
      <c r="D214" s="47">
        <f>SUM(D190:D213)</f>
        <v>102835</v>
      </c>
      <c r="E214" s="92"/>
      <c r="F214" s="119">
        <f>SUM(F190:F213)</f>
        <v>0.99999999999999978</v>
      </c>
      <c r="G214" s="119">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0.58686618040028471</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3443.89</v>
      </c>
      <c r="D219" s="104">
        <v>43385</v>
      </c>
      <c r="F219" s="110">
        <f t="shared" ref="F219:F233" si="6">IF($C$227=0,"",IF(C219="[for completion]","",C219/$C$227))</f>
        <v>0.22108814277460354</v>
      </c>
      <c r="G219" s="110">
        <f t="shared" ref="G219:G233" si="7">IF($D$227=0,"",IF(D219="[for completion]","",D219/$D$227))</f>
        <v>0.42188943453104488</v>
      </c>
    </row>
    <row r="220" spans="1:7" x14ac:dyDescent="0.25">
      <c r="A220" s="22" t="s">
        <v>641</v>
      </c>
      <c r="B220" s="22" t="s">
        <v>642</v>
      </c>
      <c r="C220" s="103">
        <v>1884.54</v>
      </c>
      <c r="D220" s="104">
        <v>11676</v>
      </c>
      <c r="F220" s="110">
        <f t="shared" si="6"/>
        <v>0.12098221737176605</v>
      </c>
      <c r="G220" s="110">
        <f t="shared" si="7"/>
        <v>0.11354110954441581</v>
      </c>
    </row>
    <row r="221" spans="1:7" x14ac:dyDescent="0.25">
      <c r="A221" s="22" t="s">
        <v>643</v>
      </c>
      <c r="B221" s="22" t="s">
        <v>644</v>
      </c>
      <c r="C221" s="103">
        <v>2170.86</v>
      </c>
      <c r="D221" s="104">
        <v>11984</v>
      </c>
      <c r="F221" s="110">
        <f t="shared" si="6"/>
        <v>0.13936316363869808</v>
      </c>
      <c r="G221" s="110">
        <f t="shared" si="7"/>
        <v>0.11653619876501191</v>
      </c>
    </row>
    <row r="222" spans="1:7" x14ac:dyDescent="0.25">
      <c r="A222" s="22" t="s">
        <v>645</v>
      </c>
      <c r="B222" s="22" t="s">
        <v>646</v>
      </c>
      <c r="C222" s="103">
        <v>2489.09</v>
      </c>
      <c r="D222" s="104">
        <v>12500</v>
      </c>
      <c r="F222" s="110">
        <f t="shared" si="6"/>
        <v>0.15979264299929383</v>
      </c>
      <c r="G222" s="110">
        <f t="shared" si="7"/>
        <v>0.12155394564107551</v>
      </c>
    </row>
    <row r="223" spans="1:7" x14ac:dyDescent="0.25">
      <c r="A223" s="22" t="s">
        <v>647</v>
      </c>
      <c r="B223" s="22" t="s">
        <v>648</v>
      </c>
      <c r="C223" s="103">
        <v>2567.06</v>
      </c>
      <c r="D223" s="104">
        <v>11744</v>
      </c>
      <c r="F223" s="110">
        <f t="shared" si="6"/>
        <v>0.16479809976247028</v>
      </c>
      <c r="G223" s="110">
        <f t="shared" si="7"/>
        <v>0.11420236300870326</v>
      </c>
    </row>
    <row r="224" spans="1:7" x14ac:dyDescent="0.25">
      <c r="A224" s="22" t="s">
        <v>649</v>
      </c>
      <c r="B224" s="22" t="s">
        <v>650</v>
      </c>
      <c r="C224" s="103">
        <v>2661.4</v>
      </c>
      <c r="D224" s="104">
        <v>10346</v>
      </c>
      <c r="F224" s="110">
        <f t="shared" si="6"/>
        <v>0.17085446491622261</v>
      </c>
      <c r="G224" s="110">
        <f t="shared" si="7"/>
        <v>0.10060776972820537</v>
      </c>
    </row>
    <row r="225" spans="1:7" x14ac:dyDescent="0.25">
      <c r="A225" s="22" t="s">
        <v>651</v>
      </c>
      <c r="B225" s="22" t="s">
        <v>652</v>
      </c>
      <c r="C225" s="103">
        <v>296.12</v>
      </c>
      <c r="D225" s="104">
        <v>970</v>
      </c>
      <c r="F225" s="110">
        <f t="shared" si="6"/>
        <v>1.9010078962573021E-2</v>
      </c>
      <c r="G225" s="110">
        <f t="shared" si="7"/>
        <v>9.4325861817474588E-3</v>
      </c>
    </row>
    <row r="226" spans="1:7" x14ac:dyDescent="0.25">
      <c r="A226" s="22" t="s">
        <v>653</v>
      </c>
      <c r="B226" s="22" t="s">
        <v>654</v>
      </c>
      <c r="C226" s="103">
        <v>64.040000000000006</v>
      </c>
      <c r="D226" s="104">
        <v>230</v>
      </c>
      <c r="F226" s="110">
        <f t="shared" si="6"/>
        <v>4.1111895743724718E-3</v>
      </c>
      <c r="G226" s="110">
        <f t="shared" si="7"/>
        <v>2.2365925997957893E-3</v>
      </c>
    </row>
    <row r="227" spans="1:7" x14ac:dyDescent="0.25">
      <c r="A227" s="22" t="s">
        <v>655</v>
      </c>
      <c r="B227" s="49" t="s">
        <v>93</v>
      </c>
      <c r="C227" s="103">
        <f>SUM(C219:C226)</f>
        <v>15577.000000000002</v>
      </c>
      <c r="D227" s="104">
        <f>SUM(D219:D226)</f>
        <v>102835</v>
      </c>
      <c r="F227" s="98">
        <f>SUM(F219:F226)</f>
        <v>0.99999999999999989</v>
      </c>
      <c r="G227" s="98">
        <f>SUM(G219:G226)</f>
        <v>0.99999999999999989</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0.47109166247197448</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6192.66</v>
      </c>
      <c r="D241" s="104">
        <v>62591</v>
      </c>
      <c r="F241" s="110">
        <f>IF($C$249=0,"",IF(C241="[Mark as ND1 if not relevant]","",C241/$C$249))</f>
        <v>0.39755151826410734</v>
      </c>
      <c r="G241" s="110">
        <f>IF($D$249=0,"",IF(D241="[Mark as ND1 if not relevant]","",D241/$D$249))</f>
        <v>0.60865464092964461</v>
      </c>
    </row>
    <row r="242" spans="1:7" x14ac:dyDescent="0.25">
      <c r="A242" s="22" t="s">
        <v>674</v>
      </c>
      <c r="B242" s="22" t="s">
        <v>642</v>
      </c>
      <c r="C242" s="103">
        <v>2528.89</v>
      </c>
      <c r="D242" s="104">
        <v>13318</v>
      </c>
      <c r="F242" s="110">
        <f t="shared" ref="F242:F248" si="8">IF($C$249=0,"",IF(C242="[Mark as ND1 if not relevant]","",C242/$C$249))</f>
        <v>0.16234769211016242</v>
      </c>
      <c r="G242" s="110">
        <f t="shared" ref="G242:G248" si="9">IF($D$249=0,"",IF(D242="[Mark as ND1 if not relevant]","",D242/$D$249))</f>
        <v>0.12950843584382749</v>
      </c>
    </row>
    <row r="243" spans="1:7" x14ac:dyDescent="0.25">
      <c r="A243" s="22" t="s">
        <v>675</v>
      </c>
      <c r="B243" s="22" t="s">
        <v>644</v>
      </c>
      <c r="C243" s="103">
        <v>2423.8200000000002</v>
      </c>
      <c r="D243" s="104">
        <v>11098</v>
      </c>
      <c r="F243" s="110">
        <f t="shared" si="8"/>
        <v>0.15560249085189704</v>
      </c>
      <c r="G243" s="110">
        <f t="shared" si="9"/>
        <v>0.10792045509797248</v>
      </c>
    </row>
    <row r="244" spans="1:7" x14ac:dyDescent="0.25">
      <c r="A244" s="22" t="s">
        <v>676</v>
      </c>
      <c r="B244" s="22" t="s">
        <v>646</v>
      </c>
      <c r="C244" s="103">
        <v>1765.79</v>
      </c>
      <c r="D244" s="104">
        <v>6790</v>
      </c>
      <c r="F244" s="110">
        <f t="shared" si="8"/>
        <v>0.11335879822815689</v>
      </c>
      <c r="G244" s="110">
        <f t="shared" si="9"/>
        <v>6.6028103272232214E-2</v>
      </c>
    </row>
    <row r="245" spans="1:7" x14ac:dyDescent="0.25">
      <c r="A245" s="22" t="s">
        <v>677</v>
      </c>
      <c r="B245" s="22" t="s">
        <v>648</v>
      </c>
      <c r="C245" s="103">
        <v>1625.25</v>
      </c>
      <c r="D245" s="104">
        <v>5803</v>
      </c>
      <c r="F245" s="110">
        <f t="shared" si="8"/>
        <v>0.1043365217949541</v>
      </c>
      <c r="G245" s="110">
        <f t="shared" si="9"/>
        <v>5.6430203724412896E-2</v>
      </c>
    </row>
    <row r="246" spans="1:7" x14ac:dyDescent="0.25">
      <c r="A246" s="22" t="s">
        <v>678</v>
      </c>
      <c r="B246" s="22" t="s">
        <v>650</v>
      </c>
      <c r="C246" s="103">
        <v>947.97</v>
      </c>
      <c r="D246" s="104">
        <v>2992</v>
      </c>
      <c r="F246" s="110">
        <f t="shared" si="8"/>
        <v>6.0857032804776272E-2</v>
      </c>
      <c r="G246" s="110">
        <f t="shared" si="9"/>
        <v>2.9095152428647835E-2</v>
      </c>
    </row>
    <row r="247" spans="1:7" x14ac:dyDescent="0.25">
      <c r="A247" s="22" t="s">
        <v>679</v>
      </c>
      <c r="B247" s="22" t="s">
        <v>652</v>
      </c>
      <c r="C247" s="103">
        <v>69.27</v>
      </c>
      <c r="D247" s="104">
        <v>196</v>
      </c>
      <c r="F247" s="110">
        <f t="shared" si="8"/>
        <v>4.4469410027604796E-3</v>
      </c>
      <c r="G247" s="110">
        <f t="shared" si="9"/>
        <v>1.905965867652064E-3</v>
      </c>
    </row>
    <row r="248" spans="1:7" x14ac:dyDescent="0.25">
      <c r="A248" s="22" t="s">
        <v>680</v>
      </c>
      <c r="B248" s="22" t="s">
        <v>654</v>
      </c>
      <c r="C248" s="103">
        <v>23.35</v>
      </c>
      <c r="D248" s="104">
        <v>47</v>
      </c>
      <c r="F248" s="110">
        <f t="shared" si="8"/>
        <v>1.4990049431854659E-3</v>
      </c>
      <c r="G248" s="110">
        <f t="shared" si="9"/>
        <v>4.5704283561044391E-4</v>
      </c>
    </row>
    <row r="249" spans="1:7" x14ac:dyDescent="0.25">
      <c r="A249" s="22" t="s">
        <v>681</v>
      </c>
      <c r="B249" s="49" t="s">
        <v>93</v>
      </c>
      <c r="C249" s="103">
        <f>SUM(C241:C248)</f>
        <v>15577</v>
      </c>
      <c r="D249" s="104">
        <f>SUM(D241:D248)</f>
        <v>102835</v>
      </c>
      <c r="F249" s="98">
        <f>SUM(F241:F248)</f>
        <v>0.99999999999999989</v>
      </c>
      <c r="G249" s="98">
        <f>SUM(G241:G248)</f>
        <v>0.99999999999999989</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0.95880089691848236</v>
      </c>
      <c r="E260" s="92"/>
      <c r="F260" s="92"/>
      <c r="G260" s="92"/>
    </row>
    <row r="261" spans="1:14" x14ac:dyDescent="0.25">
      <c r="A261" s="22" t="s">
        <v>694</v>
      </c>
      <c r="B261" s="22" t="s">
        <v>695</v>
      </c>
      <c r="C261" s="98">
        <v>2.3756333397372893E-3</v>
      </c>
      <c r="E261" s="92"/>
      <c r="F261" s="92"/>
    </row>
    <row r="262" spans="1:14" x14ac:dyDescent="0.25">
      <c r="A262" s="22" t="s">
        <v>696</v>
      </c>
      <c r="B262" s="22" t="s">
        <v>697</v>
      </c>
      <c r="C262" s="98">
        <v>3.8823469741780407E-2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2969</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2970</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9" zoomScale="80" zoomScaleNormal="80" workbookViewId="0">
      <selection activeCell="C2" sqref="C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28" zoomScale="80" zoomScaleNormal="80" workbookViewId="0">
      <selection activeCell="D223" sqref="D223"/>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2980</v>
      </c>
      <c r="B230" s="184"/>
      <c r="C230" s="185"/>
      <c r="D230" s="103"/>
    </row>
    <row r="231" spans="1:7" x14ac:dyDescent="0.25">
      <c r="A231" s="22" t="s">
        <v>2981</v>
      </c>
      <c r="B231" s="184"/>
      <c r="C231" s="185"/>
      <c r="D231" s="103"/>
    </row>
    <row r="232" spans="1:7" x14ac:dyDescent="0.25">
      <c r="A232" s="22" t="s">
        <v>2982</v>
      </c>
      <c r="B232" s="184"/>
      <c r="C232" s="185"/>
      <c r="D232" s="103"/>
    </row>
    <row r="233" spans="1:7" x14ac:dyDescent="0.25">
      <c r="A233" s="22" t="s">
        <v>2983</v>
      </c>
      <c r="B233" s="184"/>
      <c r="C233" s="185"/>
      <c r="D233" s="103"/>
    </row>
    <row r="234" spans="1:7" x14ac:dyDescent="0.25">
      <c r="A234" s="22" t="s">
        <v>2984</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2985</v>
      </c>
    </row>
    <row r="254" spans="1:4" x14ac:dyDescent="0.25">
      <c r="A254" s="22" t="s">
        <v>2986</v>
      </c>
    </row>
    <row r="255" spans="1:4" x14ac:dyDescent="0.25">
      <c r="A255" s="22" t="s">
        <v>2987</v>
      </c>
    </row>
    <row r="256" spans="1:4" x14ac:dyDescent="0.25">
      <c r="A256" s="22" t="s">
        <v>2988</v>
      </c>
    </row>
    <row r="257" spans="1:1" x14ac:dyDescent="0.25">
      <c r="A257" s="22" t="s">
        <v>2989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6" zoomScale="80" zoomScaleNormal="80" workbookViewId="0">
      <selection activeCell="B31" sqref="B3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3003</v>
      </c>
    </row>
    <row r="10" spans="1:3" ht="44.25" customHeight="1" x14ac:dyDescent="0.25">
      <c r="A10" s="1" t="s">
        <v>1129</v>
      </c>
      <c r="B10" s="36" t="s">
        <v>1343</v>
      </c>
      <c r="C10" s="186" t="s">
        <v>3004</v>
      </c>
    </row>
    <row r="11" spans="1:3" ht="54.75" customHeight="1" x14ac:dyDescent="0.25">
      <c r="A11" s="1" t="s">
        <v>1130</v>
      </c>
      <c r="B11" s="36" t="s">
        <v>1131</v>
      </c>
      <c r="C11" s="186" t="s">
        <v>3005</v>
      </c>
    </row>
    <row r="12" spans="1:3" x14ac:dyDescent="0.25">
      <c r="A12" s="1" t="s">
        <v>1132</v>
      </c>
      <c r="B12" s="36" t="s">
        <v>2599</v>
      </c>
      <c r="C12" s="191" t="s">
        <v>3006</v>
      </c>
    </row>
    <row r="13" spans="1:3" ht="45" x14ac:dyDescent="0.25">
      <c r="A13" s="1" t="s">
        <v>1134</v>
      </c>
      <c r="B13" s="36" t="s">
        <v>1133</v>
      </c>
      <c r="C13" s="186" t="s">
        <v>3007</v>
      </c>
    </row>
    <row r="14" spans="1:3" ht="45" x14ac:dyDescent="0.25">
      <c r="A14" s="1" t="s">
        <v>1136</v>
      </c>
      <c r="B14" s="36" t="s">
        <v>1135</v>
      </c>
      <c r="C14" s="186" t="s">
        <v>3008</v>
      </c>
    </row>
    <row r="15" spans="1:3" ht="30" x14ac:dyDescent="0.25">
      <c r="A15" s="1" t="s">
        <v>1138</v>
      </c>
      <c r="B15" s="36" t="s">
        <v>1137</v>
      </c>
      <c r="C15" s="186" t="s">
        <v>3009</v>
      </c>
    </row>
    <row r="16" spans="1:3" x14ac:dyDescent="0.25">
      <c r="A16" s="1" t="s">
        <v>1140</v>
      </c>
      <c r="B16" s="36" t="s">
        <v>1139</v>
      </c>
      <c r="C16" s="186" t="s">
        <v>3010</v>
      </c>
    </row>
    <row r="17" spans="1:3" ht="30" customHeight="1" x14ac:dyDescent="0.25">
      <c r="A17" s="1" t="s">
        <v>1142</v>
      </c>
      <c r="B17" s="40" t="s">
        <v>1141</v>
      </c>
      <c r="C17" s="186" t="s">
        <v>3011</v>
      </c>
    </row>
    <row r="18" spans="1:3" ht="105" x14ac:dyDescent="0.25">
      <c r="A18" s="1" t="s">
        <v>1144</v>
      </c>
      <c r="B18" s="40" t="s">
        <v>1143</v>
      </c>
      <c r="C18" s="186" t="s">
        <v>3012</v>
      </c>
    </row>
    <row r="19" spans="1:3" ht="30" x14ac:dyDescent="0.25">
      <c r="A19" s="1" t="s">
        <v>2598</v>
      </c>
      <c r="B19" s="40" t="s">
        <v>1145</v>
      </c>
      <c r="C19" s="186" t="s">
        <v>3013</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2968</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2990</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topLeftCell="A48" zoomScale="80" zoomScaleNormal="80" workbookViewId="0">
      <selection activeCell="E30" sqref="E30"/>
    </sheetView>
  </sheetViews>
  <sheetFormatPr defaultRowHeight="15" x14ac:dyDescent="0.25"/>
  <cols>
    <col min="1" max="1" width="68.85546875" style="187" bestFit="1" customWidth="1"/>
    <col min="2" max="4" width="21" style="187" customWidth="1"/>
    <col min="5" max="5" width="22.42578125" style="187" bestFit="1" customWidth="1"/>
    <col min="6" max="6" width="9.140625" style="187"/>
    <col min="7" max="7" width="14.85546875" style="187" bestFit="1" customWidth="1"/>
    <col min="8" max="16384" width="9.140625" style="187"/>
  </cols>
  <sheetData>
    <row r="1" spans="1:5" ht="18.75" x14ac:dyDescent="0.3">
      <c r="A1" s="285" t="s">
        <v>3060</v>
      </c>
      <c r="B1" s="286"/>
      <c r="C1" s="286"/>
      <c r="D1" s="286"/>
      <c r="E1" s="286"/>
    </row>
    <row r="2" spans="1:5" x14ac:dyDescent="0.25">
      <c r="A2" s="192"/>
      <c r="B2" s="193"/>
      <c r="C2" s="194"/>
      <c r="D2" s="194"/>
      <c r="E2" s="194"/>
    </row>
    <row r="3" spans="1:5" ht="18.75" x14ac:dyDescent="0.25">
      <c r="A3" s="195" t="s">
        <v>3061</v>
      </c>
      <c r="B3" s="196">
        <v>45536</v>
      </c>
      <c r="C3" s="196">
        <v>45627</v>
      </c>
      <c r="D3" s="196">
        <v>45717</v>
      </c>
      <c r="E3" s="196">
        <v>45809</v>
      </c>
    </row>
    <row r="4" spans="1:5" x14ac:dyDescent="0.25">
      <c r="A4" s="197"/>
      <c r="B4" s="198"/>
      <c r="C4" s="198"/>
      <c r="D4" s="198"/>
      <c r="E4" s="198"/>
    </row>
    <row r="5" spans="1:5" ht="15.75" x14ac:dyDescent="0.25">
      <c r="A5" s="199" t="s">
        <v>3062</v>
      </c>
      <c r="B5" s="200" t="s">
        <v>3146</v>
      </c>
      <c r="C5" s="200" t="s">
        <v>3149</v>
      </c>
      <c r="D5" s="252" t="s">
        <v>3152</v>
      </c>
      <c r="E5" s="269" t="s">
        <v>3160</v>
      </c>
    </row>
    <row r="6" spans="1:5" ht="15.75" x14ac:dyDescent="0.25">
      <c r="A6" s="199" t="s">
        <v>3063</v>
      </c>
      <c r="B6" s="201">
        <v>112515</v>
      </c>
      <c r="C6" s="201">
        <v>112217</v>
      </c>
      <c r="D6" s="201">
        <v>114282</v>
      </c>
      <c r="E6" s="201">
        <v>112971</v>
      </c>
    </row>
    <row r="7" spans="1:5" ht="15.75" x14ac:dyDescent="0.25">
      <c r="A7" s="199" t="s">
        <v>3064</v>
      </c>
      <c r="B7" s="201">
        <v>102239</v>
      </c>
      <c r="C7" s="201">
        <v>101981</v>
      </c>
      <c r="D7" s="201">
        <v>103975</v>
      </c>
      <c r="E7" s="201">
        <v>102835</v>
      </c>
    </row>
    <row r="8" spans="1:5" ht="15.75" x14ac:dyDescent="0.25">
      <c r="A8" s="199" t="s">
        <v>3065</v>
      </c>
      <c r="B8" s="201" t="s">
        <v>3066</v>
      </c>
      <c r="C8" s="201" t="s">
        <v>3150</v>
      </c>
      <c r="D8" s="201" t="s">
        <v>3153</v>
      </c>
      <c r="E8" s="201" t="s">
        <v>3161</v>
      </c>
    </row>
    <row r="9" spans="1:5" ht="15.75" x14ac:dyDescent="0.25">
      <c r="A9" s="199" t="s">
        <v>3067</v>
      </c>
      <c r="B9" s="202">
        <v>133952.36474150114</v>
      </c>
      <c r="C9" s="202">
        <v>135106.01915431709</v>
      </c>
      <c r="D9" s="202">
        <v>137590.43873129625</v>
      </c>
      <c r="E9" s="202">
        <v>137885.03579759409</v>
      </c>
    </row>
    <row r="10" spans="1:5" ht="15.75" x14ac:dyDescent="0.25">
      <c r="A10" s="199"/>
      <c r="B10" s="202"/>
      <c r="C10" s="202"/>
      <c r="D10" s="202"/>
      <c r="E10" s="263"/>
    </row>
    <row r="11" spans="1:5" ht="15.75" x14ac:dyDescent="0.25">
      <c r="A11" s="203" t="s">
        <v>3068</v>
      </c>
      <c r="B11" s="204">
        <v>0.58363124056340432</v>
      </c>
      <c r="C11" s="204">
        <v>0.58471507858567107</v>
      </c>
      <c r="D11" s="204">
        <v>0.58738804422953794</v>
      </c>
      <c r="E11" s="204">
        <v>0.58686618040028471</v>
      </c>
    </row>
    <row r="12" spans="1:5" ht="15.75" x14ac:dyDescent="0.25">
      <c r="A12" s="203" t="s">
        <v>3069</v>
      </c>
      <c r="B12" s="204">
        <v>0.47273298417818149</v>
      </c>
      <c r="C12" s="204">
        <v>0.46856772159391452</v>
      </c>
      <c r="D12" s="204">
        <v>0.47011709333820978</v>
      </c>
      <c r="E12" s="204">
        <v>0.47109166247197448</v>
      </c>
    </row>
    <row r="13" spans="1:5" ht="15.75" x14ac:dyDescent="0.25">
      <c r="A13" s="203" t="s">
        <v>3070</v>
      </c>
      <c r="B13" s="204">
        <v>0.32696593694999865</v>
      </c>
      <c r="C13" s="204">
        <v>0.32347440222755469</v>
      </c>
      <c r="D13" s="204">
        <v>0.32465988465740409</v>
      </c>
      <c r="E13" s="204">
        <v>0.32305213646558117</v>
      </c>
    </row>
    <row r="14" spans="1:5" ht="15.75" x14ac:dyDescent="0.25">
      <c r="A14" s="199" t="s">
        <v>3071</v>
      </c>
      <c r="B14" s="204" t="s">
        <v>3145</v>
      </c>
      <c r="C14" s="204" t="s">
        <v>3145</v>
      </c>
      <c r="D14" s="204" t="s">
        <v>3154</v>
      </c>
      <c r="E14" s="204" t="s">
        <v>3154</v>
      </c>
    </row>
    <row r="15" spans="1:5" ht="15.75" x14ac:dyDescent="0.25">
      <c r="A15" s="199" t="s">
        <v>3072</v>
      </c>
      <c r="B15" s="204" t="s">
        <v>3147</v>
      </c>
      <c r="C15" s="204" t="s">
        <v>3147</v>
      </c>
      <c r="D15" s="204" t="s">
        <v>3155</v>
      </c>
      <c r="E15" s="204" t="s">
        <v>3155</v>
      </c>
    </row>
    <row r="16" spans="1:5" ht="15.75" x14ac:dyDescent="0.25">
      <c r="A16" s="199"/>
      <c r="B16" s="205"/>
      <c r="C16" s="205"/>
      <c r="D16" s="205"/>
      <c r="E16" s="264"/>
    </row>
    <row r="17" spans="1:5" ht="15.75" x14ac:dyDescent="0.25">
      <c r="A17" s="199" t="s">
        <v>3073</v>
      </c>
      <c r="B17" s="206" t="s">
        <v>3074</v>
      </c>
      <c r="C17" s="206" t="s">
        <v>3074</v>
      </c>
      <c r="D17" s="206" t="s">
        <v>3074</v>
      </c>
      <c r="E17" s="206" t="s">
        <v>3074</v>
      </c>
    </row>
    <row r="18" spans="1:5" ht="15.75" x14ac:dyDescent="0.25">
      <c r="A18" s="199" t="s">
        <v>3075</v>
      </c>
      <c r="B18" s="206" t="s">
        <v>3076</v>
      </c>
      <c r="C18" s="206" t="s">
        <v>3076</v>
      </c>
      <c r="D18" s="206" t="s">
        <v>3076</v>
      </c>
      <c r="E18" s="206" t="s">
        <v>3076</v>
      </c>
    </row>
    <row r="19" spans="1:5" ht="15.75" x14ac:dyDescent="0.25">
      <c r="A19" s="199" t="s">
        <v>3077</v>
      </c>
      <c r="B19" s="207">
        <v>0.1</v>
      </c>
      <c r="C19" s="207">
        <v>0.1</v>
      </c>
      <c r="D19" s="207">
        <v>0.1</v>
      </c>
      <c r="E19" s="207">
        <v>0.1</v>
      </c>
    </row>
    <row r="20" spans="1:5" ht="15.75" x14ac:dyDescent="0.25">
      <c r="A20" s="203" t="s">
        <v>3078</v>
      </c>
      <c r="B20" s="207">
        <v>0</v>
      </c>
      <c r="C20" s="207">
        <v>0</v>
      </c>
      <c r="D20" s="207">
        <v>0</v>
      </c>
      <c r="E20" s="207">
        <v>0</v>
      </c>
    </row>
    <row r="21" spans="1:5" ht="15.75" x14ac:dyDescent="0.25">
      <c r="A21" s="199" t="s">
        <v>3079</v>
      </c>
      <c r="B21" s="206" t="s">
        <v>3076</v>
      </c>
      <c r="C21" s="206" t="s">
        <v>3076</v>
      </c>
      <c r="D21" s="206" t="s">
        <v>3076</v>
      </c>
      <c r="E21" s="206" t="s">
        <v>3076</v>
      </c>
    </row>
    <row r="22" spans="1:5" ht="15.75" x14ac:dyDescent="0.25">
      <c r="A22" s="199" t="s">
        <v>3080</v>
      </c>
      <c r="B22" s="207">
        <v>0.1</v>
      </c>
      <c r="C22" s="207">
        <v>0.1</v>
      </c>
      <c r="D22" s="207">
        <v>0.1</v>
      </c>
      <c r="E22" s="207">
        <v>0.1</v>
      </c>
    </row>
    <row r="23" spans="1:5" ht="15.75" x14ac:dyDescent="0.25">
      <c r="A23" s="199" t="s">
        <v>3081</v>
      </c>
      <c r="B23" s="207">
        <v>0</v>
      </c>
      <c r="C23" s="207">
        <v>0</v>
      </c>
      <c r="D23" s="207">
        <v>0</v>
      </c>
      <c r="E23" s="207">
        <v>0</v>
      </c>
    </row>
    <row r="24" spans="1:5" ht="15.75" x14ac:dyDescent="0.25">
      <c r="A24" s="199" t="s">
        <v>3082</v>
      </c>
      <c r="B24" s="207">
        <v>0</v>
      </c>
      <c r="C24" s="207">
        <v>0</v>
      </c>
      <c r="D24" s="207">
        <v>0</v>
      </c>
      <c r="E24" s="207">
        <v>0</v>
      </c>
    </row>
    <row r="25" spans="1:5" ht="15.75" x14ac:dyDescent="0.25">
      <c r="A25" s="199" t="s">
        <v>3083</v>
      </c>
      <c r="B25" s="207">
        <v>1</v>
      </c>
      <c r="C25" s="207">
        <v>1</v>
      </c>
      <c r="D25" s="207">
        <v>1</v>
      </c>
      <c r="E25" s="207">
        <v>1</v>
      </c>
    </row>
    <row r="26" spans="1:5" ht="15.75" x14ac:dyDescent="0.25">
      <c r="A26" s="208" t="s">
        <v>3084</v>
      </c>
      <c r="B26" s="209">
        <v>0</v>
      </c>
      <c r="C26" s="209">
        <v>0</v>
      </c>
      <c r="D26" s="209">
        <v>0</v>
      </c>
      <c r="E26" s="209">
        <v>0</v>
      </c>
    </row>
    <row r="27" spans="1:5" x14ac:dyDescent="0.25">
      <c r="A27" s="210"/>
      <c r="B27" s="211"/>
      <c r="C27" s="212"/>
      <c r="D27" s="212"/>
    </row>
    <row r="28" spans="1:5" ht="18.75" x14ac:dyDescent="0.3">
      <c r="A28" s="213" t="s">
        <v>3085</v>
      </c>
      <c r="B28" s="214"/>
      <c r="C28" s="215"/>
      <c r="D28" s="215"/>
      <c r="E28" s="216"/>
    </row>
    <row r="29" spans="1:5" x14ac:dyDescent="0.25">
      <c r="A29" s="217"/>
      <c r="B29" s="218"/>
      <c r="C29" s="219"/>
      <c r="D29" s="219"/>
      <c r="E29" s="219"/>
    </row>
    <row r="30" spans="1:5" ht="15.75" x14ac:dyDescent="0.25">
      <c r="A30" s="199" t="s">
        <v>3086</v>
      </c>
      <c r="B30" s="232">
        <v>0.34417825457564344</v>
      </c>
      <c r="C30" s="271">
        <v>0.34285860098384702</v>
      </c>
      <c r="D30" s="271">
        <v>0.33896158466637738</v>
      </c>
      <c r="E30" s="271">
        <v>0.33640922077668489</v>
      </c>
    </row>
    <row r="31" spans="1:5" ht="15.75" x14ac:dyDescent="0.25">
      <c r="A31" s="199" t="s">
        <v>3087</v>
      </c>
      <c r="B31" s="232">
        <v>0.65582174542435656</v>
      </c>
      <c r="C31" s="271">
        <v>0.65714139901615298</v>
      </c>
      <c r="D31" s="271">
        <v>0.66103841533362262</v>
      </c>
      <c r="E31" s="271">
        <v>0.66359077922331511</v>
      </c>
    </row>
    <row r="32" spans="1:5" ht="15.75" x14ac:dyDescent="0.25">
      <c r="A32" s="199"/>
      <c r="B32" s="220"/>
      <c r="C32" s="221"/>
      <c r="D32" s="222"/>
      <c r="E32" s="265"/>
    </row>
    <row r="33" spans="1:5" ht="15.75" x14ac:dyDescent="0.25">
      <c r="A33" s="199" t="s">
        <v>3088</v>
      </c>
      <c r="B33" s="220">
        <v>0.1375416643120918</v>
      </c>
      <c r="C33" s="223">
        <v>0.13544666717682596</v>
      </c>
      <c r="D33" s="223">
        <v>0.13086746462585214</v>
      </c>
      <c r="E33" s="223">
        <v>0.13133912817483265</v>
      </c>
    </row>
    <row r="34" spans="1:5" ht="15.75" x14ac:dyDescent="0.25">
      <c r="A34" s="199" t="s">
        <v>3089</v>
      </c>
      <c r="B34" s="220">
        <v>0.36860224409513426</v>
      </c>
      <c r="C34" s="223">
        <v>0.3639892333371591</v>
      </c>
      <c r="D34" s="223">
        <v>0.35503906284252479</v>
      </c>
      <c r="E34" s="223">
        <v>0.35177888596040846</v>
      </c>
    </row>
    <row r="35" spans="1:5" ht="15.75" x14ac:dyDescent="0.25">
      <c r="A35" s="199" t="s">
        <v>3090</v>
      </c>
      <c r="B35" s="220">
        <v>0.33461539745578589</v>
      </c>
      <c r="C35" s="223">
        <v>0.33555399390388979</v>
      </c>
      <c r="D35" s="223">
        <v>0.34246017696088027</v>
      </c>
      <c r="E35" s="223">
        <v>0.33989305044292473</v>
      </c>
    </row>
    <row r="36" spans="1:5" ht="15.75" x14ac:dyDescent="0.25">
      <c r="A36" s="199" t="s">
        <v>3091</v>
      </c>
      <c r="B36" s="220">
        <v>9.9388698747379212E-2</v>
      </c>
      <c r="C36" s="223">
        <v>0.10266290494987</v>
      </c>
      <c r="D36" s="223">
        <v>0.10690280385648687</v>
      </c>
      <c r="E36" s="223">
        <v>0.11080510797482261</v>
      </c>
    </row>
    <row r="37" spans="1:5" ht="15.75" x14ac:dyDescent="0.25">
      <c r="A37" s="208" t="s">
        <v>3092</v>
      </c>
      <c r="B37" s="224">
        <v>5.9851995389608774E-2</v>
      </c>
      <c r="C37" s="225">
        <v>6.2347200632255025E-2</v>
      </c>
      <c r="D37" s="225">
        <v>6.4730491714255947E-2</v>
      </c>
      <c r="E37" s="225">
        <v>6.6183827447011526E-2</v>
      </c>
    </row>
    <row r="38" spans="1:5" x14ac:dyDescent="0.25">
      <c r="A38" s="210"/>
      <c r="B38" s="226"/>
      <c r="C38" s="227"/>
      <c r="D38" s="227"/>
      <c r="E38" s="227"/>
    </row>
    <row r="39" spans="1:5" ht="18.75" x14ac:dyDescent="0.3">
      <c r="A39" s="213" t="s">
        <v>3093</v>
      </c>
      <c r="B39" s="287"/>
      <c r="C39" s="288"/>
      <c r="D39" s="288"/>
      <c r="E39" s="228"/>
    </row>
    <row r="40" spans="1:5" x14ac:dyDescent="0.25">
      <c r="A40" s="229"/>
      <c r="B40" s="218"/>
      <c r="C40" s="221"/>
      <c r="D40" s="221"/>
      <c r="E40" s="221"/>
    </row>
    <row r="41" spans="1:5" ht="15.75" x14ac:dyDescent="0.25">
      <c r="A41" s="230" t="s">
        <v>3094</v>
      </c>
      <c r="B41" s="201">
        <v>0</v>
      </c>
      <c r="C41" s="201">
        <v>0</v>
      </c>
      <c r="D41" s="201">
        <v>0</v>
      </c>
      <c r="E41" s="201">
        <v>0</v>
      </c>
    </row>
    <row r="42" spans="1:5" ht="15.75" x14ac:dyDescent="0.25">
      <c r="A42" s="231" t="s">
        <v>3095</v>
      </c>
      <c r="B42" s="232">
        <v>0</v>
      </c>
      <c r="C42" s="232">
        <v>0</v>
      </c>
      <c r="D42" s="232">
        <v>0</v>
      </c>
      <c r="E42" s="232">
        <v>0</v>
      </c>
    </row>
    <row r="43" spans="1:5" ht="15.75" x14ac:dyDescent="0.25">
      <c r="A43" s="231" t="s">
        <v>3096</v>
      </c>
      <c r="B43" s="233">
        <v>0</v>
      </c>
      <c r="C43" s="233">
        <v>0</v>
      </c>
      <c r="D43" s="233">
        <v>0</v>
      </c>
      <c r="E43" s="233">
        <v>0</v>
      </c>
    </row>
    <row r="44" spans="1:5" ht="15.75" x14ac:dyDescent="0.25">
      <c r="A44" s="231" t="s">
        <v>3097</v>
      </c>
      <c r="B44" s="234">
        <v>0</v>
      </c>
      <c r="C44" s="232">
        <v>0</v>
      </c>
      <c r="D44" s="232">
        <v>0</v>
      </c>
      <c r="E44" s="232">
        <v>0</v>
      </c>
    </row>
    <row r="45" spans="1:5" ht="15.75" x14ac:dyDescent="0.25">
      <c r="A45" s="235" t="s">
        <v>3098</v>
      </c>
      <c r="B45" s="236">
        <v>0</v>
      </c>
      <c r="C45" s="236">
        <v>0</v>
      </c>
      <c r="D45" s="236">
        <v>0</v>
      </c>
      <c r="E45" s="236">
        <v>0</v>
      </c>
    </row>
    <row r="46" spans="1:5" x14ac:dyDescent="0.25">
      <c r="A46" s="210"/>
      <c r="B46" s="237"/>
      <c r="C46" s="212"/>
      <c r="D46" s="212"/>
      <c r="E46" s="212"/>
    </row>
    <row r="47" spans="1:5" ht="18.75" x14ac:dyDescent="0.3">
      <c r="A47" s="238" t="s">
        <v>3099</v>
      </c>
      <c r="B47" s="287"/>
      <c r="C47" s="288"/>
      <c r="D47" s="288"/>
      <c r="E47" s="228"/>
    </row>
    <row r="48" spans="1:5" x14ac:dyDescent="0.25">
      <c r="A48" s="210"/>
      <c r="B48" s="239"/>
      <c r="C48" s="240"/>
      <c r="D48" s="240"/>
      <c r="E48" s="240"/>
    </row>
    <row r="49" spans="1:7" ht="15.75" x14ac:dyDescent="0.25">
      <c r="A49" s="203" t="s">
        <v>3100</v>
      </c>
      <c r="B49" s="241">
        <v>14</v>
      </c>
      <c r="C49" s="241">
        <v>16</v>
      </c>
      <c r="D49" s="241">
        <v>16</v>
      </c>
      <c r="E49" s="241">
        <v>15</v>
      </c>
    </row>
    <row r="50" spans="1:7" ht="15.75" x14ac:dyDescent="0.25">
      <c r="A50" s="203" t="s">
        <v>3101</v>
      </c>
      <c r="B50" s="242">
        <v>9.0250000000000004</v>
      </c>
      <c r="C50" s="242">
        <v>10.525</v>
      </c>
      <c r="D50" s="242">
        <v>10.525</v>
      </c>
      <c r="E50" s="242">
        <v>9.7750000000000004</v>
      </c>
    </row>
    <row r="51" spans="1:7" ht="15.75" x14ac:dyDescent="0.25">
      <c r="A51" s="203" t="s">
        <v>3102</v>
      </c>
      <c r="B51" s="243" t="s">
        <v>3148</v>
      </c>
      <c r="C51" s="243" t="s">
        <v>3151</v>
      </c>
      <c r="D51" s="243" t="s">
        <v>3156</v>
      </c>
      <c r="E51" s="270" t="s">
        <v>3156</v>
      </c>
    </row>
    <row r="52" spans="1:7" ht="15.75" x14ac:dyDescent="0.25">
      <c r="A52" s="203" t="s">
        <v>3103</v>
      </c>
      <c r="B52" s="244" t="s">
        <v>3104</v>
      </c>
      <c r="C52" s="244" t="s">
        <v>3104</v>
      </c>
      <c r="D52" s="244" t="s">
        <v>3104</v>
      </c>
      <c r="E52" s="244" t="s">
        <v>3104</v>
      </c>
    </row>
    <row r="53" spans="1:7" ht="31.5" x14ac:dyDescent="0.25">
      <c r="A53" s="245" t="s">
        <v>3105</v>
      </c>
      <c r="B53" s="289" t="s">
        <v>3106</v>
      </c>
      <c r="C53" s="290"/>
      <c r="D53" s="290"/>
      <c r="E53" s="291"/>
    </row>
    <row r="54" spans="1:7" ht="15.75" x14ac:dyDescent="0.25">
      <c r="A54" s="208" t="s">
        <v>3107</v>
      </c>
      <c r="B54" s="292" t="s">
        <v>3108</v>
      </c>
      <c r="C54" s="293"/>
      <c r="D54" s="293"/>
      <c r="E54" s="294"/>
    </row>
    <row r="55" spans="1:7" x14ac:dyDescent="0.25">
      <c r="A55" s="246"/>
      <c r="B55" s="247"/>
      <c r="C55" s="248"/>
      <c r="D55" s="248"/>
    </row>
    <row r="56" spans="1:7" ht="18.75" x14ac:dyDescent="0.3">
      <c r="A56" s="213" t="s">
        <v>3109</v>
      </c>
      <c r="B56" s="215"/>
      <c r="C56" s="215"/>
      <c r="D56" s="216"/>
      <c r="E56" s="216"/>
    </row>
    <row r="57" spans="1:7" x14ac:dyDescent="0.25">
      <c r="A57" s="249"/>
      <c r="B57" s="250"/>
      <c r="C57" s="250"/>
      <c r="D57" s="250"/>
      <c r="E57" s="250"/>
    </row>
    <row r="58" spans="1:7" ht="15.75" x14ac:dyDescent="0.25">
      <c r="A58" s="203" t="s">
        <v>3110</v>
      </c>
      <c r="B58" s="207">
        <v>0.66967737687645434</v>
      </c>
      <c r="C58" s="207">
        <v>0.44364442870688858</v>
      </c>
      <c r="D58" s="207">
        <v>0.49542450480665079</v>
      </c>
      <c r="E58" s="267">
        <v>0.5957346376092072</v>
      </c>
    </row>
    <row r="59" spans="1:7" ht="15.75" x14ac:dyDescent="0.25">
      <c r="A59" s="203" t="s">
        <v>3111</v>
      </c>
      <c r="B59" s="200">
        <v>14.927968624</v>
      </c>
      <c r="C59" s="200">
        <v>15.028308109999999</v>
      </c>
      <c r="D59" s="200">
        <v>15.578394092</v>
      </c>
      <c r="E59" s="200">
        <v>15.421153389000001</v>
      </c>
      <c r="G59" s="268"/>
    </row>
    <row r="60" spans="1:7" ht="15.75" x14ac:dyDescent="0.25">
      <c r="A60" s="203" t="s">
        <v>3112</v>
      </c>
      <c r="B60" s="200">
        <v>15.028377176419999</v>
      </c>
      <c r="C60" s="200">
        <v>15.148962561699999</v>
      </c>
      <c r="D60" s="200">
        <v>15.699384074999999</v>
      </c>
      <c r="E60" s="200">
        <v>15.542745678539999</v>
      </c>
      <c r="G60" s="268"/>
    </row>
    <row r="61" spans="1:7" ht="15.75" x14ac:dyDescent="0.25">
      <c r="A61" s="199" t="s">
        <v>3113</v>
      </c>
      <c r="B61" s="207">
        <v>0.65375696747036005</v>
      </c>
      <c r="C61" s="207">
        <v>0.43101886657482202</v>
      </c>
      <c r="D61" s="251">
        <v>0.48157971363420438</v>
      </c>
      <c r="E61" s="266">
        <v>0.57979018849514086</v>
      </c>
    </row>
    <row r="62" spans="1:7" ht="15.75" x14ac:dyDescent="0.25">
      <c r="A62" s="203" t="s">
        <v>3114</v>
      </c>
      <c r="B62" s="207">
        <v>0.03</v>
      </c>
      <c r="C62" s="207">
        <v>0.03</v>
      </c>
      <c r="D62" s="207">
        <v>0.03</v>
      </c>
      <c r="E62" s="207">
        <v>0.03</v>
      </c>
    </row>
    <row r="63" spans="1:7" ht="15.75" x14ac:dyDescent="0.25">
      <c r="A63" s="199" t="s">
        <v>3115</v>
      </c>
      <c r="B63" s="207">
        <v>0.05</v>
      </c>
      <c r="C63" s="207">
        <v>0.05</v>
      </c>
      <c r="D63" s="207">
        <v>0.05</v>
      </c>
      <c r="E63" s="207">
        <v>0.05</v>
      </c>
    </row>
    <row r="64" spans="1:7" ht="15.75" x14ac:dyDescent="0.25">
      <c r="A64" s="199" t="s">
        <v>3116</v>
      </c>
      <c r="B64" s="207">
        <v>0.25</v>
      </c>
      <c r="C64" s="207">
        <v>0.25</v>
      </c>
      <c r="D64" s="207">
        <v>0.25</v>
      </c>
      <c r="E64" s="207">
        <v>0.25</v>
      </c>
    </row>
    <row r="65" spans="1:5" ht="15.75" x14ac:dyDescent="0.25">
      <c r="A65" s="199" t="s">
        <v>3117</v>
      </c>
      <c r="B65" s="252">
        <v>0.10040855242000001</v>
      </c>
      <c r="C65" s="252">
        <v>0.1206544517</v>
      </c>
      <c r="D65" s="252">
        <v>0.120989983</v>
      </c>
      <c r="E65" s="252">
        <v>0.12159228954</v>
      </c>
    </row>
    <row r="66" spans="1:5" ht="15.75" x14ac:dyDescent="0.25">
      <c r="A66" s="199" t="s">
        <v>3118</v>
      </c>
      <c r="B66" s="252">
        <v>0.10040855242000001</v>
      </c>
      <c r="C66" s="252">
        <v>0.1206544517</v>
      </c>
      <c r="D66" s="252">
        <v>0.120989983</v>
      </c>
      <c r="E66" s="252">
        <f>E65</f>
        <v>0.12159228954</v>
      </c>
    </row>
    <row r="67" spans="1:5" ht="15.75" x14ac:dyDescent="0.25">
      <c r="A67" s="199" t="s">
        <v>3119</v>
      </c>
      <c r="B67" s="253">
        <v>11.179103212466602</v>
      </c>
      <c r="C67" s="253">
        <v>11.216498985491418</v>
      </c>
      <c r="D67" s="253">
        <v>11.367146967290878</v>
      </c>
      <c r="E67" s="273">
        <v>11.400788153149589</v>
      </c>
    </row>
    <row r="68" spans="1:5" ht="15.75" x14ac:dyDescent="0.25">
      <c r="A68" s="199" t="s">
        <v>3120</v>
      </c>
      <c r="B68" s="254" t="s">
        <v>3076</v>
      </c>
      <c r="C68" s="253" t="s">
        <v>3076</v>
      </c>
      <c r="D68" s="253" t="s">
        <v>3076</v>
      </c>
      <c r="E68" s="253" t="s">
        <v>3076</v>
      </c>
    </row>
    <row r="69" spans="1:5" ht="15.75" x14ac:dyDescent="0.25">
      <c r="A69" s="199" t="s">
        <v>3121</v>
      </c>
      <c r="B69" s="295" t="s">
        <v>3122</v>
      </c>
      <c r="C69" s="296"/>
      <c r="D69" s="296"/>
      <c r="E69" s="297"/>
    </row>
    <row r="70" spans="1:5" ht="15.75" x14ac:dyDescent="0.25">
      <c r="A70" s="208" t="s">
        <v>3123</v>
      </c>
      <c r="B70" s="255" t="s">
        <v>3076</v>
      </c>
      <c r="C70" s="255" t="s">
        <v>3076</v>
      </c>
      <c r="D70" s="255" t="s">
        <v>3076</v>
      </c>
      <c r="E70" s="255" t="s">
        <v>3076</v>
      </c>
    </row>
    <row r="71" spans="1:5" x14ac:dyDescent="0.25">
      <c r="A71" s="246"/>
      <c r="B71" s="256"/>
      <c r="C71" s="257"/>
      <c r="D71" s="258"/>
    </row>
    <row r="72" spans="1:5" ht="30.75" customHeight="1" x14ac:dyDescent="0.25">
      <c r="A72" s="298" t="s">
        <v>3124</v>
      </c>
      <c r="B72" s="299"/>
      <c r="C72" s="299"/>
      <c r="D72" s="299"/>
      <c r="E72" s="300"/>
    </row>
    <row r="73" spans="1:5" x14ac:dyDescent="0.25">
      <c r="A73" s="282"/>
      <c r="B73" s="283"/>
      <c r="C73" s="283"/>
      <c r="D73" s="283"/>
      <c r="E73" s="259"/>
    </row>
    <row r="74" spans="1:5" ht="47.25" customHeight="1" x14ac:dyDescent="0.25">
      <c r="A74" s="282" t="s">
        <v>3125</v>
      </c>
      <c r="B74" s="283"/>
      <c r="C74" s="283"/>
      <c r="D74" s="283"/>
      <c r="E74" s="284"/>
    </row>
    <row r="75" spans="1:5" x14ac:dyDescent="0.25">
      <c r="A75" s="282"/>
      <c r="B75" s="283"/>
      <c r="C75" s="283"/>
      <c r="D75" s="283"/>
      <c r="E75" s="259"/>
    </row>
    <row r="76" spans="1:5" x14ac:dyDescent="0.25">
      <c r="A76" s="282" t="s">
        <v>3126</v>
      </c>
      <c r="B76" s="283"/>
      <c r="C76" s="283"/>
      <c r="D76" s="283"/>
      <c r="E76" s="284"/>
    </row>
    <row r="77" spans="1:5" x14ac:dyDescent="0.25">
      <c r="A77" s="282"/>
      <c r="B77" s="283"/>
      <c r="C77" s="283"/>
      <c r="D77" s="283"/>
      <c r="E77" s="259"/>
    </row>
    <row r="78" spans="1:5" x14ac:dyDescent="0.25">
      <c r="A78" s="282" t="s">
        <v>3127</v>
      </c>
      <c r="B78" s="283"/>
      <c r="C78" s="283"/>
      <c r="D78" s="283"/>
      <c r="E78" s="284"/>
    </row>
    <row r="79" spans="1:5" x14ac:dyDescent="0.25">
      <c r="A79" s="282"/>
      <c r="B79" s="283"/>
      <c r="C79" s="283"/>
      <c r="D79" s="283"/>
      <c r="E79" s="259"/>
    </row>
    <row r="80" spans="1:5" x14ac:dyDescent="0.25">
      <c r="A80" s="282" t="s">
        <v>3128</v>
      </c>
      <c r="B80" s="283"/>
      <c r="C80" s="283"/>
      <c r="D80" s="283"/>
      <c r="E80" s="284"/>
    </row>
    <row r="81" spans="1:5" x14ac:dyDescent="0.25">
      <c r="A81" s="282"/>
      <c r="B81" s="283"/>
      <c r="C81" s="283"/>
      <c r="D81" s="283"/>
      <c r="E81" s="240"/>
    </row>
    <row r="82" spans="1:5" x14ac:dyDescent="0.25">
      <c r="A82" s="282" t="s">
        <v>3129</v>
      </c>
      <c r="B82" s="283"/>
      <c r="C82" s="283"/>
      <c r="D82" s="283"/>
      <c r="E82" s="284"/>
    </row>
    <row r="83" spans="1:5" x14ac:dyDescent="0.25">
      <c r="A83" s="282"/>
      <c r="B83" s="283"/>
      <c r="C83" s="283"/>
      <c r="D83" s="283"/>
      <c r="E83" s="240"/>
    </row>
    <row r="84" spans="1:5" x14ac:dyDescent="0.25">
      <c r="A84" s="282" t="s">
        <v>3130</v>
      </c>
      <c r="B84" s="283"/>
      <c r="C84" s="283"/>
      <c r="D84" s="283"/>
      <c r="E84" s="284"/>
    </row>
    <row r="85" spans="1:5" x14ac:dyDescent="0.25">
      <c r="A85" s="282"/>
      <c r="B85" s="283"/>
      <c r="C85" s="283"/>
      <c r="D85" s="283"/>
      <c r="E85" s="240"/>
    </row>
    <row r="86" spans="1:5" x14ac:dyDescent="0.25">
      <c r="A86" s="282" t="s">
        <v>3131</v>
      </c>
      <c r="B86" s="283"/>
      <c r="C86" s="283"/>
      <c r="D86" s="283"/>
      <c r="E86" s="284"/>
    </row>
    <row r="87" spans="1:5" x14ac:dyDescent="0.25">
      <c r="A87" s="282"/>
      <c r="B87" s="283"/>
      <c r="C87" s="283"/>
      <c r="D87" s="283"/>
      <c r="E87" s="240"/>
    </row>
    <row r="88" spans="1:5" x14ac:dyDescent="0.25">
      <c r="A88" s="282" t="s">
        <v>3132</v>
      </c>
      <c r="B88" s="283"/>
      <c r="C88" s="283"/>
      <c r="D88" s="283"/>
      <c r="E88" s="284"/>
    </row>
    <row r="89" spans="1:5" x14ac:dyDescent="0.25">
      <c r="A89" s="282"/>
      <c r="B89" s="283"/>
      <c r="C89" s="283"/>
      <c r="D89" s="283"/>
      <c r="E89" s="240"/>
    </row>
    <row r="90" spans="1:5" x14ac:dyDescent="0.25">
      <c r="A90" s="282" t="s">
        <v>3133</v>
      </c>
      <c r="B90" s="283"/>
      <c r="C90" s="283"/>
      <c r="D90" s="283"/>
      <c r="E90" s="284"/>
    </row>
    <row r="91" spans="1:5" x14ac:dyDescent="0.25">
      <c r="A91" s="282"/>
      <c r="B91" s="283"/>
      <c r="C91" s="283"/>
      <c r="D91" s="283"/>
      <c r="E91" s="240"/>
    </row>
    <row r="92" spans="1:5" x14ac:dyDescent="0.25">
      <c r="A92" s="282" t="s">
        <v>3134</v>
      </c>
      <c r="B92" s="283"/>
      <c r="C92" s="283"/>
      <c r="D92" s="283"/>
      <c r="E92" s="284"/>
    </row>
    <row r="93" spans="1:5" x14ac:dyDescent="0.25">
      <c r="A93" s="282"/>
      <c r="B93" s="283"/>
      <c r="C93" s="283"/>
      <c r="D93" s="283"/>
      <c r="E93" s="240"/>
    </row>
    <row r="94" spans="1:5" x14ac:dyDescent="0.25">
      <c r="A94" s="282" t="s">
        <v>3135</v>
      </c>
      <c r="B94" s="283"/>
      <c r="C94" s="283"/>
      <c r="D94" s="283"/>
      <c r="E94" s="284"/>
    </row>
    <row r="95" spans="1:5" x14ac:dyDescent="0.25">
      <c r="A95" s="282"/>
      <c r="B95" s="283"/>
      <c r="C95" s="283"/>
      <c r="D95" s="283"/>
      <c r="E95" s="240"/>
    </row>
    <row r="96" spans="1:5" x14ac:dyDescent="0.25">
      <c r="A96" s="279" t="s">
        <v>3136</v>
      </c>
      <c r="B96" s="280"/>
      <c r="C96" s="280"/>
      <c r="D96" s="280"/>
      <c r="E96" s="281"/>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6" zoomScale="80" zoomScaleNormal="80" workbookViewId="0">
      <selection activeCell="C89" sqref="C89"/>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1" t="s">
        <v>1475</v>
      </c>
      <c r="B1" s="301"/>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3137</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0" t="s">
        <v>1158</v>
      </c>
      <c r="D14" s="260" t="s">
        <v>1158</v>
      </c>
      <c r="E14" s="28"/>
      <c r="F14" s="28"/>
      <c r="G14" s="28"/>
      <c r="H14" s="20"/>
      <c r="L14" s="20"/>
      <c r="M14" s="20"/>
    </row>
    <row r="15" spans="1:13" x14ac:dyDescent="0.25">
      <c r="A15" s="22" t="s">
        <v>1380</v>
      </c>
      <c r="B15" s="39" t="s">
        <v>352</v>
      </c>
      <c r="C15" s="260" t="s">
        <v>3138</v>
      </c>
      <c r="D15" s="260" t="s">
        <v>3140</v>
      </c>
      <c r="E15" s="28"/>
      <c r="F15" s="28"/>
      <c r="G15" s="28"/>
      <c r="H15" s="20"/>
      <c r="L15" s="20"/>
      <c r="M15" s="20"/>
    </row>
    <row r="16" spans="1:13" x14ac:dyDescent="0.25">
      <c r="A16" s="22" t="s">
        <v>1381</v>
      </c>
      <c r="B16" s="39" t="s">
        <v>1345</v>
      </c>
      <c r="C16" s="260" t="s">
        <v>1158</v>
      </c>
      <c r="D16" s="260" t="s">
        <v>1158</v>
      </c>
      <c r="E16" s="28"/>
      <c r="F16" s="28"/>
      <c r="G16" s="28"/>
      <c r="H16" s="20"/>
      <c r="L16" s="20"/>
      <c r="M16" s="20"/>
    </row>
    <row r="17" spans="1:13" x14ac:dyDescent="0.25">
      <c r="A17" s="22" t="s">
        <v>1382</v>
      </c>
      <c r="B17" s="39" t="s">
        <v>1346</v>
      </c>
      <c r="C17" s="260" t="s">
        <v>1158</v>
      </c>
      <c r="D17" s="260" t="s">
        <v>1158</v>
      </c>
      <c r="E17" s="28"/>
      <c r="F17" s="28"/>
      <c r="G17" s="28"/>
      <c r="H17" s="20"/>
      <c r="L17" s="20"/>
      <c r="M17" s="20"/>
    </row>
    <row r="18" spans="1:13" x14ac:dyDescent="0.25">
      <c r="A18" s="22" t="s">
        <v>1383</v>
      </c>
      <c r="B18" s="39" t="s">
        <v>1347</v>
      </c>
      <c r="C18" s="260" t="s">
        <v>1158</v>
      </c>
      <c r="D18" s="260" t="s">
        <v>1158</v>
      </c>
      <c r="E18" s="28"/>
      <c r="F18" s="28"/>
      <c r="G18" s="28"/>
      <c r="H18" s="20"/>
      <c r="L18" s="20"/>
      <c r="M18" s="20"/>
    </row>
    <row r="19" spans="1:13" x14ac:dyDescent="0.25">
      <c r="A19" s="22" t="s">
        <v>1384</v>
      </c>
      <c r="B19" s="39" t="s">
        <v>1348</v>
      </c>
      <c r="C19" s="260" t="s">
        <v>1158</v>
      </c>
      <c r="D19" s="260" t="s">
        <v>1158</v>
      </c>
      <c r="E19" s="28"/>
      <c r="F19" s="28"/>
      <c r="G19" s="28"/>
      <c r="H19" s="20"/>
      <c r="L19" s="20"/>
      <c r="M19" s="20"/>
    </row>
    <row r="20" spans="1:13" x14ac:dyDescent="0.25">
      <c r="A20" s="22" t="s">
        <v>1385</v>
      </c>
      <c r="B20" s="39" t="s">
        <v>1349</v>
      </c>
      <c r="C20" s="260" t="s">
        <v>3138</v>
      </c>
      <c r="D20" s="260" t="s">
        <v>3140</v>
      </c>
      <c r="E20" s="28"/>
      <c r="F20" s="28"/>
      <c r="G20" s="28"/>
      <c r="H20" s="20"/>
      <c r="L20" s="20"/>
      <c r="M20" s="20"/>
    </row>
    <row r="21" spans="1:13" x14ac:dyDescent="0.25">
      <c r="A21" s="22" t="s">
        <v>1386</v>
      </c>
      <c r="B21" s="39" t="s">
        <v>1350</v>
      </c>
      <c r="C21" s="260" t="s">
        <v>3000</v>
      </c>
      <c r="D21" s="260" t="s">
        <v>3141</v>
      </c>
      <c r="E21" s="28"/>
      <c r="F21" s="28"/>
      <c r="G21" s="28"/>
      <c r="H21" s="20"/>
      <c r="L21" s="20"/>
      <c r="M21" s="20"/>
    </row>
    <row r="22" spans="1:13" x14ac:dyDescent="0.25">
      <c r="A22" s="22" t="s">
        <v>1387</v>
      </c>
      <c r="B22" s="39" t="s">
        <v>1351</v>
      </c>
      <c r="C22" s="260" t="s">
        <v>1158</v>
      </c>
      <c r="D22" s="260" t="s">
        <v>1158</v>
      </c>
      <c r="E22" s="28"/>
      <c r="F22" s="28"/>
      <c r="G22" s="28"/>
      <c r="H22" s="20"/>
      <c r="L22" s="20"/>
      <c r="M22" s="20"/>
    </row>
    <row r="23" spans="1:13" x14ac:dyDescent="0.25">
      <c r="A23" s="22" t="s">
        <v>1388</v>
      </c>
      <c r="B23" s="39" t="s">
        <v>1454</v>
      </c>
      <c r="C23" s="260" t="s">
        <v>1158</v>
      </c>
      <c r="D23" s="260" t="s">
        <v>1158</v>
      </c>
      <c r="E23" s="28"/>
      <c r="F23" s="28"/>
      <c r="G23" s="28"/>
      <c r="H23" s="20"/>
      <c r="L23" s="20"/>
      <c r="M23" s="20"/>
    </row>
    <row r="24" spans="1:13" x14ac:dyDescent="0.25">
      <c r="A24" s="22" t="s">
        <v>1456</v>
      </c>
      <c r="B24" s="39" t="s">
        <v>1455</v>
      </c>
      <c r="C24" s="260" t="s">
        <v>3139</v>
      </c>
      <c r="D24" s="260"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0" t="s">
        <v>3138</v>
      </c>
      <c r="C35" s="260" t="s">
        <v>1158</v>
      </c>
      <c r="D35" s="260" t="s">
        <v>3140</v>
      </c>
      <c r="E35" s="260" t="s">
        <v>3142</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3143</v>
      </c>
      <c r="E72" s="39"/>
      <c r="F72" s="39"/>
      <c r="G72" s="39"/>
      <c r="H72" s="20"/>
      <c r="L72" s="20"/>
      <c r="M72" s="20"/>
    </row>
    <row r="73" spans="1:14" ht="3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2972</v>
      </c>
      <c r="C75" s="107">
        <v>7.2004066024852449</v>
      </c>
      <c r="H75" s="20"/>
    </row>
    <row r="76" spans="1:14" x14ac:dyDescent="0.25">
      <c r="A76" s="22" t="s">
        <v>1440</v>
      </c>
      <c r="B76" s="22" t="s">
        <v>2973</v>
      </c>
      <c r="C76" s="107">
        <v>20.241294989632692</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1">
        <v>4.5924724808573411E-3</v>
      </c>
      <c r="D82" s="260" t="s">
        <v>1158</v>
      </c>
      <c r="E82" s="260" t="s">
        <v>1158</v>
      </c>
      <c r="F82" s="260" t="s">
        <v>1158</v>
      </c>
      <c r="G82" s="262">
        <v>4.5625885561011255E-3</v>
      </c>
      <c r="H82" s="20"/>
    </row>
    <row r="83" spans="1:8" x14ac:dyDescent="0.25">
      <c r="A83" s="22" t="s">
        <v>1447</v>
      </c>
      <c r="B83" s="22" t="s">
        <v>1461</v>
      </c>
      <c r="C83" s="261">
        <v>1.4800347171205282E-3</v>
      </c>
      <c r="D83" s="260" t="s">
        <v>1158</v>
      </c>
      <c r="E83" s="260" t="s">
        <v>1158</v>
      </c>
      <c r="F83" s="260" t="s">
        <v>1158</v>
      </c>
      <c r="G83" s="262">
        <v>2.3080281953714679E-3</v>
      </c>
      <c r="H83" s="20"/>
    </row>
    <row r="84" spans="1:8" x14ac:dyDescent="0.25">
      <c r="A84" s="22" t="s">
        <v>1448</v>
      </c>
      <c r="B84" s="22" t="s">
        <v>1459</v>
      </c>
      <c r="C84" s="261">
        <v>3.5152981969829649E-4</v>
      </c>
      <c r="D84" s="260" t="s">
        <v>1158</v>
      </c>
      <c r="E84" s="260" t="s">
        <v>1158</v>
      </c>
      <c r="F84" s="260" t="s">
        <v>1158</v>
      </c>
      <c r="G84" s="262">
        <v>4.0100875981357551E-4</v>
      </c>
      <c r="H84" s="20"/>
    </row>
    <row r="85" spans="1:8" x14ac:dyDescent="0.25">
      <c r="A85" s="22" t="s">
        <v>1449</v>
      </c>
      <c r="B85" s="22" t="s">
        <v>1460</v>
      </c>
      <c r="C85" s="261">
        <v>0</v>
      </c>
      <c r="D85" s="260" t="s">
        <v>1158</v>
      </c>
      <c r="E85" s="260" t="s">
        <v>1158</v>
      </c>
      <c r="F85" s="260" t="s">
        <v>1158</v>
      </c>
      <c r="G85" s="262">
        <v>0</v>
      </c>
      <c r="H85" s="20"/>
    </row>
    <row r="86" spans="1:8" x14ac:dyDescent="0.25">
      <c r="A86" s="22" t="s">
        <v>1463</v>
      </c>
      <c r="B86" s="22" t="s">
        <v>1462</v>
      </c>
      <c r="C86" s="22">
        <v>0</v>
      </c>
      <c r="D86" s="260" t="s">
        <v>1158</v>
      </c>
      <c r="E86" s="260" t="s">
        <v>1158</v>
      </c>
      <c r="F86" s="260" t="s">
        <v>1158</v>
      </c>
      <c r="G86" s="260">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8481e55d-568f-4e03-ad20-fd69698f99c5}"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2025-07-10T13:21:13Z</dcterms:modified>
</cp:coreProperties>
</file>