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ocuments\"/>
    </mc:Choice>
  </mc:AlternateContent>
  <bookViews>
    <workbookView xWindow="7155" yWindow="1365" windowWidth="19425" windowHeight="11025" tabRatio="842"/>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externalReferences>
    <externalReference r:id="rId7"/>
    <externalReference r:id="rId8"/>
  </externalReference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Assets'!$A$1:$G$260</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E61" i="14" l="1"/>
  <c r="E36" i="14"/>
  <c r="E35" i="14"/>
  <c r="E34" i="14"/>
  <c r="E33" i="14"/>
  <c r="E31" i="14"/>
  <c r="E30" i="14"/>
  <c r="E15" i="14"/>
  <c r="E14" i="14"/>
  <c r="E13" i="14"/>
  <c r="E12" i="14"/>
  <c r="E11" i="14"/>
  <c r="E9" i="14"/>
  <c r="E8" i="14"/>
  <c r="E7" i="14"/>
  <c r="E6" i="14"/>
  <c r="E5" i="14"/>
  <c r="C168" i="9" l="1"/>
  <c r="D167" i="8"/>
  <c r="F124" i="8"/>
  <c r="G124" i="8"/>
  <c r="F125" i="8"/>
  <c r="G125" i="8"/>
  <c r="C112" i="8"/>
  <c r="C56" i="8" l="1"/>
  <c r="C38" i="8"/>
  <c r="C53" i="8"/>
  <c r="C77" i="8" l="1"/>
  <c r="D100" i="8" l="1"/>
  <c r="C100" i="8" l="1"/>
  <c r="G167" i="8" l="1"/>
  <c r="C231" i="8" l="1"/>
  <c r="C3" i="9" l="1"/>
  <c r="F230" i="9" l="1"/>
  <c r="D230" i="9"/>
  <c r="G228" i="9" s="1"/>
  <c r="C230" i="9"/>
  <c r="G227" i="9"/>
  <c r="G222" i="9"/>
  <c r="F208" i="9"/>
  <c r="D208" i="9"/>
  <c r="G207" i="9" s="1"/>
  <c r="C208" i="9"/>
  <c r="D195" i="9"/>
  <c r="G194" i="9" s="1"/>
  <c r="C195" i="9"/>
  <c r="F192" i="9" s="1"/>
  <c r="F155" i="9"/>
  <c r="F154" i="9"/>
  <c r="F153" i="9"/>
  <c r="F152" i="9"/>
  <c r="F151" i="9"/>
  <c r="F143" i="9"/>
  <c r="F142" i="9"/>
  <c r="F141" i="9"/>
  <c r="F131" i="9"/>
  <c r="F132"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D73" i="9"/>
  <c r="F36" i="9"/>
  <c r="F28" i="9"/>
  <c r="C12" i="9"/>
  <c r="C312" i="8"/>
  <c r="G223" i="9" l="1"/>
  <c r="F179" i="9"/>
  <c r="G226" i="9"/>
  <c r="G171" i="9"/>
  <c r="F187" i="9"/>
  <c r="F183" i="9"/>
  <c r="F175" i="9"/>
  <c r="F191" i="9"/>
  <c r="G225" i="9"/>
  <c r="G229" i="9"/>
  <c r="G224" i="9"/>
  <c r="G201" i="9"/>
  <c r="G200" i="9"/>
  <c r="G204" i="9"/>
  <c r="G205" i="9"/>
  <c r="G202" i="9"/>
  <c r="G206" i="9"/>
  <c r="G203" i="9"/>
  <c r="F173" i="9"/>
  <c r="F177" i="9"/>
  <c r="F181" i="9"/>
  <c r="F185" i="9"/>
  <c r="F189" i="9"/>
  <c r="F193" i="9"/>
  <c r="F171" i="9"/>
  <c r="F174" i="9"/>
  <c r="F178" i="9"/>
  <c r="F182" i="9"/>
  <c r="F186" i="9"/>
  <c r="F190" i="9"/>
  <c r="F194" i="9"/>
  <c r="F172" i="9"/>
  <c r="F176" i="9"/>
  <c r="F180" i="9"/>
  <c r="F184" i="9"/>
  <c r="F188" i="9"/>
  <c r="G173" i="9"/>
  <c r="G175" i="9"/>
  <c r="G181" i="9"/>
  <c r="G193" i="9"/>
  <c r="G177" i="9"/>
  <c r="G179" i="9"/>
  <c r="G183" i="9"/>
  <c r="G185" i="9"/>
  <c r="G187" i="9"/>
  <c r="G189" i="9"/>
  <c r="G191" i="9"/>
  <c r="G172" i="9"/>
  <c r="G174" i="9"/>
  <c r="G176" i="9"/>
  <c r="G178" i="9"/>
  <c r="G180" i="9"/>
  <c r="G182" i="9"/>
  <c r="G184" i="9"/>
  <c r="G186" i="9"/>
  <c r="G188" i="9"/>
  <c r="G190" i="9"/>
  <c r="G192" i="9"/>
  <c r="C138" i="8"/>
  <c r="D138" i="8" s="1"/>
  <c r="G230" i="9" l="1"/>
  <c r="G208" i="9"/>
  <c r="G195" i="9"/>
  <c r="F195" i="9"/>
  <c r="D112" i="8" l="1"/>
  <c r="C217" i="8" l="1"/>
  <c r="C195" i="8"/>
  <c r="C174" i="8"/>
  <c r="C207" i="8" l="1"/>
  <c r="C208" i="8"/>
  <c r="F207" i="8" s="1"/>
  <c r="C290" i="8"/>
  <c r="D293" i="8" l="1"/>
  <c r="D292" i="8"/>
  <c r="C292" i="8"/>
  <c r="C179" i="8" l="1"/>
  <c r="C288" i="8"/>
  <c r="G166" i="8" l="1"/>
  <c r="G165" i="8"/>
  <c r="G164" i="8"/>
  <c r="D331" i="9"/>
  <c r="G336" i="9" s="1"/>
  <c r="C331" i="9"/>
  <c r="F332" i="9" s="1"/>
  <c r="D309" i="9"/>
  <c r="G314" i="9" s="1"/>
  <c r="C309" i="9"/>
  <c r="F314" i="9" s="1"/>
  <c r="D296" i="9"/>
  <c r="G294" i="9" s="1"/>
  <c r="C296" i="9"/>
  <c r="F284" i="9" s="1"/>
  <c r="F233" i="9"/>
  <c r="G209" i="9"/>
  <c r="F77" i="9"/>
  <c r="D77" i="9"/>
  <c r="F73" i="9"/>
  <c r="F44" i="9"/>
  <c r="D44" i="9"/>
  <c r="C44" i="9"/>
  <c r="C15" i="9"/>
  <c r="F26" i="9" s="1"/>
  <c r="C300" i="8"/>
  <c r="C299" i="8"/>
  <c r="C298" i="8"/>
  <c r="C297" i="8"/>
  <c r="C296" i="8"/>
  <c r="C295" i="8"/>
  <c r="C294" i="8"/>
  <c r="C293" i="8"/>
  <c r="C291" i="8"/>
  <c r="C289" i="8"/>
  <c r="C220" i="8"/>
  <c r="G227" i="8" s="1"/>
  <c r="F187" i="8"/>
  <c r="F185" i="8"/>
  <c r="F183" i="8"/>
  <c r="F181" i="8"/>
  <c r="F186" i="8"/>
  <c r="F178" i="8"/>
  <c r="F175" i="8"/>
  <c r="F174" i="8"/>
  <c r="C167" i="8"/>
  <c r="F166" i="8" s="1"/>
  <c r="D153" i="8"/>
  <c r="G162" i="8" s="1"/>
  <c r="C153" i="8"/>
  <c r="F151" i="8" s="1"/>
  <c r="D127" i="8"/>
  <c r="G136" i="8" s="1"/>
  <c r="C127" i="8"/>
  <c r="F134" i="8" s="1"/>
  <c r="G103" i="8"/>
  <c r="F105" i="8"/>
  <c r="G80" i="8"/>
  <c r="C58" i="8"/>
  <c r="F82" i="8" l="1"/>
  <c r="F71" i="8"/>
  <c r="F75" i="8"/>
  <c r="F72" i="8"/>
  <c r="F73" i="8"/>
  <c r="F77" i="8"/>
  <c r="F76" i="8"/>
  <c r="F74" i="8"/>
  <c r="F70" i="8"/>
  <c r="F78" i="8"/>
  <c r="G101" i="8"/>
  <c r="F63" i="8"/>
  <c r="F55" i="8"/>
  <c r="G78" i="8"/>
  <c r="F113" i="8"/>
  <c r="F115" i="8"/>
  <c r="G217" i="8"/>
  <c r="F140" i="8"/>
  <c r="F138" i="8"/>
  <c r="F145" i="8"/>
  <c r="F142" i="8"/>
  <c r="G139" i="8"/>
  <c r="F147" i="8"/>
  <c r="F119" i="8"/>
  <c r="F121" i="8"/>
  <c r="F117" i="8"/>
  <c r="F164" i="8"/>
  <c r="F165" i="8"/>
  <c r="G105" i="8"/>
  <c r="G94" i="8"/>
  <c r="G96" i="8"/>
  <c r="G98" i="8"/>
  <c r="F93" i="8"/>
  <c r="F101" i="8"/>
  <c r="F99" i="8"/>
  <c r="F96" i="8"/>
  <c r="G113" i="8"/>
  <c r="F56" i="8"/>
  <c r="F61" i="8"/>
  <c r="F86" i="8"/>
  <c r="F110" i="8"/>
  <c r="G115" i="8"/>
  <c r="F123" i="8"/>
  <c r="G140" i="8"/>
  <c r="G143" i="8"/>
  <c r="G146" i="8"/>
  <c r="F149" i="8"/>
  <c r="G152" i="8"/>
  <c r="G157" i="8"/>
  <c r="G278" i="9"/>
  <c r="F57" i="8"/>
  <c r="G138" i="8"/>
  <c r="G141" i="8"/>
  <c r="G144" i="8"/>
  <c r="G149" i="8"/>
  <c r="G159" i="8"/>
  <c r="G288" i="9"/>
  <c r="G147" i="8"/>
  <c r="G150" i="8"/>
  <c r="F60" i="8"/>
  <c r="G82" i="8"/>
  <c r="F131" i="8"/>
  <c r="G142" i="8"/>
  <c r="G145" i="8"/>
  <c r="G148" i="8"/>
  <c r="G151" i="8"/>
  <c r="G155" i="8"/>
  <c r="F80" i="8"/>
  <c r="F114" i="8"/>
  <c r="F118" i="8"/>
  <c r="F126" i="8"/>
  <c r="F221" i="8"/>
  <c r="F225" i="8"/>
  <c r="F280" i="9"/>
  <c r="G117" i="8"/>
  <c r="G133" i="8"/>
  <c r="F103" i="8"/>
  <c r="F112" i="8"/>
  <c r="F116" i="8"/>
  <c r="F120" i="8"/>
  <c r="F122" i="8"/>
  <c r="F128" i="8"/>
  <c r="G131" i="8"/>
  <c r="F135" i="8"/>
  <c r="F94" i="8"/>
  <c r="F97" i="8"/>
  <c r="G112" i="8"/>
  <c r="G114" i="8"/>
  <c r="G116" i="8"/>
  <c r="G118" i="8"/>
  <c r="G120" i="8"/>
  <c r="G122" i="8"/>
  <c r="G126" i="8"/>
  <c r="G129" i="8"/>
  <c r="F132" i="8"/>
  <c r="G135" i="8"/>
  <c r="F139" i="8"/>
  <c r="F141" i="8"/>
  <c r="F143" i="8"/>
  <c r="G161" i="8"/>
  <c r="F222" i="8"/>
  <c r="F226" i="8"/>
  <c r="G286" i="9"/>
  <c r="F130" i="8"/>
  <c r="F133" i="8"/>
  <c r="F136" i="8"/>
  <c r="F167" i="8"/>
  <c r="F223" i="8"/>
  <c r="F227" i="8"/>
  <c r="G119" i="8"/>
  <c r="G121" i="8"/>
  <c r="G123" i="8"/>
  <c r="F224" i="8"/>
  <c r="G272" i="9"/>
  <c r="G282" i="9"/>
  <c r="G290" i="9"/>
  <c r="F303" i="9"/>
  <c r="F323" i="9"/>
  <c r="G276" i="9"/>
  <c r="G284" i="9"/>
  <c r="G292" i="9"/>
  <c r="G305" i="9"/>
  <c r="G323" i="9"/>
  <c r="G213" i="9"/>
  <c r="G231" i="9"/>
  <c r="F325" i="9"/>
  <c r="G235" i="9"/>
  <c r="G327" i="9"/>
  <c r="F272" i="9"/>
  <c r="F305" i="9"/>
  <c r="F329" i="9"/>
  <c r="F336" i="9"/>
  <c r="F301" i="9"/>
  <c r="F310"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295" i="9"/>
  <c r="F293" i="9"/>
  <c r="F291" i="9"/>
  <c r="F289" i="9"/>
  <c r="F287" i="9"/>
  <c r="F285" i="9"/>
  <c r="F283" i="9"/>
  <c r="F281" i="9"/>
  <c r="F279" i="9"/>
  <c r="F277" i="9"/>
  <c r="F275" i="9"/>
  <c r="F273" i="9"/>
  <c r="F294" i="9"/>
  <c r="F290" i="9"/>
  <c r="F286" i="9"/>
  <c r="F282" i="9"/>
  <c r="F278" i="9"/>
  <c r="F274" i="9"/>
  <c r="F214" i="9"/>
  <c r="F212" i="9"/>
  <c r="F210" i="9"/>
  <c r="F213" i="9"/>
  <c r="F209" i="9"/>
  <c r="F62" i="8"/>
  <c r="F54" i="8"/>
  <c r="F81" i="8"/>
  <c r="F87" i="8"/>
  <c r="F104" i="8"/>
  <c r="F109" i="8"/>
  <c r="F53" i="8"/>
  <c r="F59" i="8"/>
  <c r="F64" i="8"/>
  <c r="G86" i="8"/>
  <c r="G81" i="8"/>
  <c r="G79" i="8"/>
  <c r="F79" i="8"/>
  <c r="G87" i="8"/>
  <c r="F95" i="8"/>
  <c r="F98" i="8"/>
  <c r="G110" i="8"/>
  <c r="G108" i="8"/>
  <c r="G104" i="8"/>
  <c r="G102" i="8"/>
  <c r="G99" i="8"/>
  <c r="G97" i="8"/>
  <c r="G95" i="8"/>
  <c r="G93" i="8"/>
  <c r="F102" i="8"/>
  <c r="G109" i="8"/>
  <c r="F129" i="8"/>
  <c r="F144" i="8"/>
  <c r="F146" i="8"/>
  <c r="F148" i="8"/>
  <c r="F150" i="8"/>
  <c r="F152" i="8"/>
  <c r="F154" i="8"/>
  <c r="F158" i="8"/>
  <c r="F162" i="8"/>
  <c r="F203" i="8"/>
  <c r="F211" i="9"/>
  <c r="F236" i="9"/>
  <c r="F234" i="9"/>
  <c r="F232" i="9"/>
  <c r="F235" i="9"/>
  <c r="F231" i="9"/>
  <c r="F276" i="9"/>
  <c r="F292" i="9"/>
  <c r="G128" i="8"/>
  <c r="G130" i="8"/>
  <c r="G132" i="8"/>
  <c r="G134" i="8"/>
  <c r="G154" i="8"/>
  <c r="G156" i="8"/>
  <c r="G158" i="8"/>
  <c r="G160" i="8"/>
  <c r="F177" i="8"/>
  <c r="F179" i="8" s="1"/>
  <c r="F180" i="8"/>
  <c r="F184" i="8"/>
  <c r="F191" i="8"/>
  <c r="F217" i="8"/>
  <c r="G222" i="8"/>
  <c r="G224" i="8"/>
  <c r="G226" i="8"/>
  <c r="F13" i="9"/>
  <c r="F16" i="9"/>
  <c r="F20" i="9"/>
  <c r="F24" i="9"/>
  <c r="G214" i="9"/>
  <c r="G212" i="9"/>
  <c r="G210" i="9"/>
  <c r="G211" i="9"/>
  <c r="G236" i="9"/>
  <c r="G234" i="9"/>
  <c r="G232" i="9"/>
  <c r="G233" i="9"/>
  <c r="G295" i="9"/>
  <c r="G293" i="9"/>
  <c r="G291" i="9"/>
  <c r="G289" i="9"/>
  <c r="G287" i="9"/>
  <c r="G285" i="9"/>
  <c r="G283" i="9"/>
  <c r="G281" i="9"/>
  <c r="G279" i="9"/>
  <c r="G277" i="9"/>
  <c r="G275" i="9"/>
  <c r="G273" i="9"/>
  <c r="G303" i="9"/>
  <c r="G307" i="9"/>
  <c r="G310" i="9"/>
  <c r="G325" i="9"/>
  <c r="G329" i="9"/>
  <c r="G332" i="9"/>
  <c r="F315" i="9"/>
  <c r="F313" i="9"/>
  <c r="F311" i="9"/>
  <c r="F308" i="9"/>
  <c r="F306" i="9"/>
  <c r="F304" i="9"/>
  <c r="F302" i="9"/>
  <c r="F312" i="9"/>
  <c r="F337" i="9"/>
  <c r="F335" i="9"/>
  <c r="F333" i="9"/>
  <c r="F330" i="9"/>
  <c r="F328" i="9"/>
  <c r="F326" i="9"/>
  <c r="F324" i="9"/>
  <c r="F334" i="9"/>
  <c r="F182" i="8"/>
  <c r="G221" i="8"/>
  <c r="G223" i="8"/>
  <c r="G225" i="8"/>
  <c r="F18" i="9"/>
  <c r="F22" i="9"/>
  <c r="G315" i="9"/>
  <c r="G313" i="9"/>
  <c r="G311" i="9"/>
  <c r="G308" i="9"/>
  <c r="G306" i="9"/>
  <c r="G304" i="9"/>
  <c r="G302" i="9"/>
  <c r="G312" i="9"/>
  <c r="G337" i="9"/>
  <c r="G335" i="9"/>
  <c r="G333" i="9"/>
  <c r="G330" i="9"/>
  <c r="G328" i="9"/>
  <c r="G326" i="9"/>
  <c r="G324" i="9"/>
  <c r="G334" i="9"/>
  <c r="G220" i="8" l="1"/>
  <c r="G153" i="8"/>
  <c r="F153" i="8"/>
  <c r="F100" i="8"/>
  <c r="F127" i="8"/>
  <c r="F58" i="8"/>
  <c r="G127" i="8"/>
  <c r="G100" i="8"/>
  <c r="G296" i="9"/>
  <c r="G309" i="9"/>
  <c r="F15" i="9"/>
  <c r="F296" i="9"/>
  <c r="F309" i="9"/>
  <c r="G331" i="9"/>
  <c r="F331" i="9"/>
  <c r="G77" i="8"/>
  <c r="F220" i="8"/>
  <c r="F208" i="8"/>
</calcChain>
</file>

<file path=xl/sharedStrings.xml><?xml version="1.0" encoding="utf-8"?>
<sst xmlns="http://schemas.openxmlformats.org/spreadsheetml/2006/main" count="1858" uniqueCount="1334">
  <si>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</si>
  <si>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</si>
  <si>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</si>
  <si>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</si>
  <si>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</si>
  <si>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</si>
  <si>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</si>
  <si>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</si>
  <si>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</si>
  <si>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</si>
  <si>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</si>
  <si>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</si>
  <si>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</si>
  <si>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</si>
  <si>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</si>
  <si>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</si>
  <si>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</si>
  <si>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</si>
  <si>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</si>
  <si>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</si>
  <si>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</si>
  <si>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</si>
  <si>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</si>
  <si>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</si>
  <si>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</si>
  <si>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</si>
  <si>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</si>
  <si>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</si>
  <si>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</si>
  <si>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</si>
  <si>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</si>
  <si>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</si>
  <si>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</si>
  <si>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</si>
  <si>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</si>
  <si>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</si>
  <si>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</si>
  <si>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</si>
  <si>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</si>
  <si>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</si>
  <si>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</si>
  <si>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</si>
  <si>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</si>
  <si>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</si>
  <si>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</si>
  <si>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</si>
  <si>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</si>
  <si>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</si>
  <si>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</si>
  <si>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</si>
  <si>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</si>
  <si>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</si>
  <si>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</si>
  <si>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</si>
  <si>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</si>
  <si>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</si>
  <si>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</si>
  <si>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</si>
  <si>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</si>
  <si>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</si>
  <si>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</si>
  <si>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</si>
  <si>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</si>
  <si>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</si>
  <si>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</si>
  <si>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</si>
  <si>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</si>
  <si>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</si>
  <si>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</si>
  <si>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</si>
  <si>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</si>
  <si>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</si>
  <si>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</si>
  <si>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</si>
  <si>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</si>
  <si>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</si>
  <si>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</si>
  <si>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</si>
  <si>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</si>
  <si>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</si>
  <si>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</si>
  <si>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</si>
  <si>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</si>
  <si>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</si>
  <si>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</si>
  <si>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</si>
  <si>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</si>
  <si>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</si>
  <si>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</si>
  <si>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</si>
  <si>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</si>
  <si>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</si>
  <si>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</si>
  <si>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</si>
  <si>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</si>
  <si>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</si>
  <si>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</si>
  <si>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</si>
  <si>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</si>
  <si>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</si>
  <si>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</si>
  <si>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</si>
  <si>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</si>
  <si>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</si>
  <si>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</si>
  <si>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</si>
  <si>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</si>
  <si>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</si>
  <si>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</si>
  <si>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</si>
  <si>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</si>
  <si>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</si>
  <si>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</si>
  <si>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</si>
  <si>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</si>
  <si>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</si>
  <si>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</si>
  <si>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</si>
  <si>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</si>
  <si>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</si>
  <si>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</si>
  <si>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</si>
  <si>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</si>
  <si>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</si>
  <si>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</si>
  <si>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</si>
  <si>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</si>
  <si>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</si>
  <si>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</si>
  <si>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</si>
  <si>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</si>
  <si>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</si>
  <si>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</si>
  <si>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</si>
  <si>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</si>
  <si>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</si>
  <si>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</si>
  <si>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</si>
  <si>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</si>
  <si>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</si>
  <si>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</si>
  <si>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</si>
  <si>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</si>
  <si>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</si>
  <si>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</si>
  <si>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</si>
  <si>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</si>
  <si>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</si>
  <si>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</si>
  <si>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</si>
  <si>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</si>
  <si>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</si>
  <si>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</si>
  <si>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</si>
  <si>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</si>
  <si>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</si>
  <si>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</si>
  <si>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</si>
  <si>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</si>
  <si>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</si>
  <si>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</si>
  <si>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</si>
  <si>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</si>
  <si>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</si>
  <si>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</si>
  <si>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</si>
  <si>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</si>
  <si>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</si>
  <si>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</si>
  <si>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</si>
  <si>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</si>
  <si>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</si>
  <si>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</si>
  <si>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</si>
  <si>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</si>
  <si>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</si>
  <si>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</si>
  <si>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</si>
  <si>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</si>
  <si>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</si>
  <si>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</si>
  <si>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</si>
  <si>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</si>
  <si>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</si>
  <si>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</si>
  <si>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</si>
  <si>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</si>
  <si>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</si>
  <si>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</si>
  <si>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</si>
  <si>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</si>
  <si>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</si>
  <si>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</si>
  <si>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</si>
  <si>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</si>
  <si>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</si>
  <si>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</si>
  <si>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</si>
  <si>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</si>
  <si>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</si>
  <si>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</si>
  <si>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</si>
  <si>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</si>
  <si>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</si>
  <si>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</si>
  <si>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</si>
  <si>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</si>
  <si>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</si>
  <si>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</si>
  <si>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</si>
  <si>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</si>
  <si>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</si>
  <si>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</si>
  <si>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</si>
  <si>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</si>
  <si>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</si>
  <si>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</si>
  <si>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</si>
  <si>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</si>
  <si>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</si>
  <si>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</si>
  <si>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</si>
  <si>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</si>
  <si>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</si>
  <si>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</si>
  <si>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</si>
  <si>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</si>
  <si>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</si>
  <si>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</si>
  <si>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</si>
  <si>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</si>
  <si>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</si>
  <si>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</si>
  <si>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</si>
  <si>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</si>
  <si>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</si>
  <si>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</si>
  <si>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</si>
  <si>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</si>
  <si>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</si>
  <si>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</si>
  <si>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</si>
  <si>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</si>
  <si>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</si>
  <si>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</si>
  <si>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</si>
  <si>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</si>
  <si>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</si>
  <si>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</si>
  <si>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</si>
  <si>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</si>
  <si>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</si>
  <si>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</si>
  <si>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</si>
  <si>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</si>
  <si>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</si>
  <si>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</si>
  <si>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</si>
  <si>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</si>
  <si>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</si>
  <si>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</si>
  <si>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</si>
  <si>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</si>
  <si>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</si>
  <si>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</si>
  <si>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</si>
  <si>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</si>
  <si>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</si>
  <si>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</si>
  <si>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</si>
  <si>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</si>
  <si>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</si>
  <si>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</si>
  <si>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</si>
  <si>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</si>
  <si>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</si>
  <si>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</si>
  <si>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</si>
  <si>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</si>
  <si>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</si>
  <si>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</si>
  <si>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</si>
  <si>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</si>
  <si>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</si>
  <si>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</si>
  <si>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</si>
  <si>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</si>
  <si>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</si>
  <si>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</si>
  <si>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</si>
  <si>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</si>
  <si>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</si>
  <si>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</si>
  <si>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</si>
  <si>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</si>
  <si>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</si>
  <si>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</si>
  <si>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</si>
  <si>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</si>
  <si>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</si>
  <si>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</si>
  <si>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</si>
  <si>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</si>
  <si>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</si>
  <si>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</si>
  <si>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</si>
  <si>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</si>
  <si>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</si>
  <si>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</si>
  <si>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</si>
  <si>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</si>
  <si>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</si>
  <si>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</si>
  <si>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</si>
  <si>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</si>
  <si>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</si>
  <si>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</si>
  <si>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</si>
  <si>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</si>
  <si>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</si>
  <si>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</si>
  <si>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</si>
  <si>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</si>
  <si>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</si>
  <si>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</si>
  <si>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</si>
  <si>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</si>
  <si>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</si>
  <si>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</si>
  <si>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</si>
  <si>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</si>
  <si>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</si>
  <si>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</si>
  <si>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</si>
  <si>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</si>
  <si>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</si>
  <si>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</si>
  <si>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</si>
  <si>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</si>
  <si>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</si>
  <si>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</si>
  <si>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</si>
  <si>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</si>
  <si>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</si>
  <si>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</si>
  <si>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</si>
  <si>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</si>
  <si>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</si>
  <si>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</si>
  <si>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</si>
  <si>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</si>
  <si>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</si>
  <si>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</si>
  <si>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</si>
  <si>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</si>
  <si>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</si>
  <si>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</si>
  <si>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</si>
  <si>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</si>
  <si>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</si>
  <si>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</si>
  <si>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</si>
  <si>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</si>
  <si>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</si>
  <si>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</si>
  <si>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</si>
  <si>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</si>
  <si>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</si>
  <si>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</si>
  <si>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</si>
  <si>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</si>
  <si>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</si>
  <si>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</si>
  <si>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</si>
  <si>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</si>
  <si>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</si>
  <si>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</si>
  <si>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</si>
  <si>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</si>
  <si>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</si>
  <si>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</si>
  <si>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</si>
  <si>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</si>
  <si>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</si>
  <si>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</si>
  <si>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</si>
  <si>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</si>
  <si>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</si>
  <si>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</si>
  <si>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</si>
  <si>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</si>
  <si>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</si>
  <si>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</si>
  <si>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</si>
  <si>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</si>
  <si>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</si>
  <si>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</si>
  <si>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</si>
  <si>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</si>
  <si>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</si>
  <si>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</si>
  <si>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</si>
  <si>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</si>
  <si>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</si>
  <si>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</si>
  <si>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</si>
  <si>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</si>
  <si>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</si>
  <si>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</si>
  <si>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</si>
  <si>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</si>
  <si>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</si>
  <si>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</si>
  <si>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</si>
  <si>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</si>
  <si>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</si>
  <si>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</si>
  <si>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</si>
  <si>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</si>
  <si>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</si>
  <si>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</si>
  <si>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</si>
  <si>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</si>
  <si>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</si>
  <si>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</si>
  <si>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</si>
  <si>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</si>
  <si>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</si>
  <si>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</si>
  <si>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</si>
  <si>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</si>
  <si>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</si>
  <si>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</si>
  <si>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</si>
  <si>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</si>
  <si>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</si>
  <si>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</si>
  <si>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</si>
  <si>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</si>
  <si>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</si>
  <si>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</si>
  <si>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</si>
  <si>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</si>
  <si>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</si>
  <si>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</si>
  <si>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</si>
  <si>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</si>
  <si>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</si>
  <si>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</si>
  <si>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</si>
  <si>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</si>
  <si>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</si>
  <si>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</si>
  <si>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</si>
  <si>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</si>
  <si>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</si>
  <si>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</si>
  <si>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</si>
  <si>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</si>
  <si>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</si>
  <si>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</si>
  <si>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</si>
  <si>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</si>
  <si>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</si>
  <si>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</si>
  <si>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</si>
  <si>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</si>
  <si>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</si>
  <si>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</si>
  <si>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</si>
  <si>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</si>
  <si>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</si>
  <si>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</si>
  <si>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</si>
  <si>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</si>
  <si>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</si>
  <si>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</si>
  <si>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</si>
  <si>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</si>
  <si>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</si>
  <si>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</si>
  <si>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</si>
  <si>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</si>
  <si>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</si>
  <si>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</si>
  <si>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</si>
  <si>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</si>
  <si>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</si>
  <si>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</si>
  <si>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</si>
  <si>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</si>
  <si>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</si>
  <si>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</si>
  <si>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</si>
  <si>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</si>
  <si>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</si>
  <si>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</si>
  <si>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</si>
  <si>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</si>
  <si>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</si>
  <si>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</si>
  <si>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</si>
  <si>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</si>
  <si>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</si>
  <si>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</si>
  <si>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</si>
  <si>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</si>
  <si>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</si>
  <si>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</si>
  <si>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</si>
  <si>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</si>
  <si>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</si>
  <si>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</si>
  <si>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</si>
  <si>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</si>
  <si>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</si>
  <si>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</si>
  <si>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</si>
  <si>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</si>
  <si>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</si>
  <si>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</si>
  <si>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</si>
  <si>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</si>
  <si>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</si>
  <si>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</si>
  <si>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</si>
  <si>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</si>
  <si>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</si>
  <si>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</si>
  <si>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</si>
  <si>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</si>
  <si>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</si>
  <si>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</si>
  <si>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</si>
  <si>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</si>
  <si>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</si>
  <si>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</si>
  <si>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</si>
  <si>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</si>
  <si>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</si>
  <si>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</si>
  <si>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</si>
  <si>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</si>
  <si>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</si>
  <si>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</si>
  <si>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</si>
  <si>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</si>
  <si>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</si>
  <si>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</si>
  <si>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</si>
  <si>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</si>
  <si>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</si>
  <si>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</si>
  <si>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</si>
  <si>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</si>
  <si>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</si>
  <si>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</si>
  <si>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</si>
  <si>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</si>
  <si>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</si>
  <si>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</si>
  <si>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</si>
  <si>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</si>
  <si>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</si>
  <si>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</si>
  <si>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</si>
  <si>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</si>
  <si>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</si>
  <si>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</si>
  <si>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</si>
  <si>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</si>
  <si>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</si>
  <si>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</si>
  <si>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</si>
  <si>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</si>
  <si>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</si>
  <si>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</si>
  <si>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</si>
  <si>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</si>
  <si>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</si>
  <si>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</si>
  <si>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</si>
  <si>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</si>
  <si>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</si>
  <si>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</si>
  <si>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</si>
  <si>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</si>
  <si>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</si>
  <si>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</si>
  <si>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</si>
  <si>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</si>
  <si>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</si>
  <si>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</si>
  <si>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</si>
  <si>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</si>
  <si>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</si>
  <si>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</si>
  <si>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</si>
  <si>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</si>
  <si>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</si>
  <si>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</si>
  <si>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</si>
  <si>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</si>
  <si>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</si>
  <si>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</si>
  <si>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</si>
  <si>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</si>
  <si>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</si>
  <si>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</si>
  <si>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</si>
  <si>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</si>
  <si>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</si>
  <si>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</si>
  <si>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</si>
  <si>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</si>
  <si>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</si>
  <si>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</si>
  <si>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</si>
  <si>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</si>
  <si>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</si>
  <si>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</si>
  <si>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</si>
  <si>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</si>
  <si>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</si>
  <si>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</si>
  <si>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</si>
  <si>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</si>
  <si>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</si>
  <si>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</si>
  <si>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</si>
  <si>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</si>
  <si>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</si>
  <si>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</si>
  <si>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</si>
  <si>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</si>
  <si>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</si>
  <si>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</si>
  <si>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</si>
  <si>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</si>
  <si>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</si>
  <si>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</si>
  <si>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</si>
  <si>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</si>
  <si>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</si>
  <si>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</si>
  <si>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</si>
  <si>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</si>
  <si>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</si>
  <si>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</si>
  <si>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</si>
  <si>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</si>
  <si>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</si>
  <si>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</si>
  <si>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</si>
  <si>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</si>
  <si>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</si>
  <si>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</si>
  <si>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</si>
  <si>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</si>
  <si>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</si>
  <si>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</si>
  <si>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</si>
  <si>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</si>
  <si>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</si>
  <si>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</si>
  <si>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</si>
  <si>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</si>
  <si>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</si>
  <si>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</si>
  <si>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</si>
  <si>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</si>
  <si>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</si>
  <si>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</si>
  <si>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</si>
  <si>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</si>
  <si>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</si>
  <si>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</si>
  <si>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</si>
  <si>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</si>
  <si>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</si>
  <si>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</si>
  <si>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</si>
  <si>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</si>
  <si>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</si>
  <si>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</si>
  <si>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</si>
  <si>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</si>
  <si>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</si>
  <si>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</si>
  <si>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</si>
  <si>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</si>
  <si>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</si>
  <si>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</si>
  <si>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</si>
  <si>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</si>
  <si>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</si>
  <si>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</si>
  <si>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</si>
  <si>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</si>
  <si>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</si>
  <si>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</si>
  <si>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</si>
  <si>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</si>
  <si>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</si>
  <si>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</si>
  <si>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</si>
  <si>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</si>
  <si>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</si>
  <si>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</si>
  <si>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</si>
  <si>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</si>
  <si>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</si>
  <si>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</si>
  <si>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</si>
  <si>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</si>
  <si>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</si>
  <si>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</si>
  <si>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</si>
  <si>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</si>
  <si>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</si>
  <si>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</si>
  <si>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</si>
  <si>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</si>
  <si>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</si>
  <si>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</si>
  <si>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</si>
  <si>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</si>
  <si>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</si>
  <si>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</si>
  <si>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</si>
  <si>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</si>
  <si>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</si>
  <si>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</si>
  <si>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</si>
  <si>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</si>
  <si>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</si>
  <si>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</si>
  <si>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</si>
  <si>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</si>
  <si>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</si>
  <si>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</si>
  <si>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</si>
  <si>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</si>
  <si>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</si>
  <si>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</si>
  <si>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</si>
  <si>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</si>
  <si>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</si>
  <si>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</si>
  <si>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</si>
  <si>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</si>
  <si>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</si>
  <si>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</si>
  <si>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</si>
  <si>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</si>
  <si>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</si>
  <si>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</si>
  <si>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</si>
  <si>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</si>
  <si>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</si>
  <si>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</si>
  <si>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</si>
  <si>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</si>
  <si>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</si>
  <si>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</si>
  <si>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</si>
  <si>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</si>
  <si>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</si>
  <si>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</si>
  <si>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</si>
  <si>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</si>
  <si>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</si>
  <si>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</si>
  <si>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</si>
  <si>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</si>
  <si>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</si>
  <si>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</si>
  <si>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</si>
  <si>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</si>
  <si>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</si>
  <si>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</si>
  <si>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</si>
  <si>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</si>
  <si>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</si>
  <si>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</si>
  <si>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</si>
  <si>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</si>
  <si>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</si>
  <si>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</si>
  <si>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</si>
  <si>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</si>
  <si>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</si>
  <si>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</si>
  <si>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</si>
  <si>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</si>
  <si>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</si>
  <si>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</si>
  <si>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</si>
  <si>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</si>
  <si>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</si>
  <si>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</si>
  <si>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</si>
  <si>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</si>
  <si>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</si>
  <si>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</si>
  <si>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</si>
  <si>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</si>
  <si>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</si>
  <si>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</si>
  <si>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</si>
  <si>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</si>
  <si>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</si>
  <si>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</si>
  <si>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</si>
  <si>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</si>
  <si>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</si>
  <si>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</si>
  <si>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</si>
  <si>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</si>
  <si>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</si>
  <si>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</si>
  <si>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</si>
  <si>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</si>
  <si>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</si>
  <si>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</si>
  <si>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</si>
  <si>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</si>
  <si>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</si>
  <si>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</si>
  <si>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</si>
  <si>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</si>
  <si>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</si>
  <si>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</si>
  <si>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</si>
  <si>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</si>
  <si>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</si>
  <si>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</si>
  <si>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</si>
  <si>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</si>
  <si>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</si>
  <si>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</si>
  <si>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</si>
  <si>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</si>
  <si>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</si>
  <si>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</si>
  <si>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</si>
  <si>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</si>
  <si>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</si>
  <si>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</si>
  <si>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</si>
  <si>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</si>
  <si>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</si>
  <si>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</si>
  <si>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</si>
  <si>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</si>
  <si>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</si>
  <si>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</si>
  <si>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</si>
  <si>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</si>
  <si>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</si>
  <si>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</si>
  <si>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</si>
  <si>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</si>
  <si>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</si>
  <si>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</si>
  <si>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</si>
  <si>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</si>
  <si>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</si>
  <si>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</si>
  <si>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</si>
  <si>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</si>
  <si>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</si>
  <si>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</si>
  <si>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</si>
  <si>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</si>
  <si>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</si>
  <si>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</si>
  <si>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</si>
  <si>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</si>
  <si>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</si>
  <si>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</si>
  <si>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</si>
  <si>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</si>
  <si>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</si>
  <si>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</si>
  <si>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</si>
  <si>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</si>
  <si>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</si>
  <si>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</si>
  <si>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</si>
  <si>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</si>
  <si>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</si>
  <si>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</si>
  <si>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</si>
  <si>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</si>
  <si>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</si>
  <si>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</si>
  <si>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</si>
  <si>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</si>
  <si>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</si>
  <si>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</si>
  <si>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</si>
  <si>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</si>
  <si>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</si>
  <si>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</si>
  <si>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</si>
  <si>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</si>
  <si>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</si>
  <si>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</si>
  <si>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</si>
  <si>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</si>
  <si>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</si>
  <si>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</si>
  <si>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</si>
  <si>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</si>
  <si>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</si>
  <si>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</si>
  <si>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</si>
  <si>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</si>
  <si>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</si>
  <si>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</si>
  <si>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</si>
  <si>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</si>
  <si>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</si>
  <si>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</si>
  <si>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</si>
  <si>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</si>
  <si>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</si>
  <si>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</si>
  <si>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</si>
  <si>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</si>
  <si>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</si>
  <si>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</si>
  <si>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</si>
  <si>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</si>
  <si>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</si>
  <si>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</si>
  <si>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</si>
  <si>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</si>
  <si>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</si>
  <si>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</si>
  <si>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</si>
  <si>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</si>
  <si>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</si>
  <si>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</si>
  <si>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</si>
  <si>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</si>
  <si>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</si>
  <si>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</si>
  <si>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</si>
  <si>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</si>
  <si>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</si>
  <si>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</si>
  <si>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</si>
  <si>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</si>
  <si>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</si>
  <si>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</si>
  <si>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</si>
  <si>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</si>
  <si>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</si>
  <si>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</si>
  <si>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</si>
  <si>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</si>
  <si>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</si>
  <si>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</si>
  <si>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</si>
  <si>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</si>
  <si>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</si>
  <si>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</si>
  <si>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</si>
  <si>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</si>
  <si>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</si>
  <si>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</si>
  <si>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</si>
  <si>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</si>
  <si>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</si>
  <si>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</si>
  <si>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</si>
  <si>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</si>
  <si>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</si>
  <si>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</si>
  <si>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</si>
  <si>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</si>
  <si>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</si>
  <si>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</si>
  <si>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</si>
  <si>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</si>
  <si>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</si>
  <si>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</si>
  <si>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</si>
  <si>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</si>
  <si>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</si>
  <si>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</si>
  <si>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</si>
  <si>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</si>
  <si>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</si>
  <si>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</si>
  <si>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</si>
  <si>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</si>
  <si>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</si>
  <si>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</si>
  <si>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</si>
  <si>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</si>
  <si>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</si>
  <si>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</si>
  <si>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</si>
  <si>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</si>
  <si>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</si>
  <si>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</si>
  <si>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</si>
  <si>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</si>
  <si>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</si>
  <si>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</si>
  <si>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</si>
  <si>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</si>
  <si>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</si>
  <si>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</si>
  <si>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</si>
  <si>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</si>
  <si>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</si>
  <si>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</si>
  <si>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</si>
  <si>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</si>
  <si>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</si>
  <si>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</si>
  <si>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</si>
  <si>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</si>
  <si>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</si>
  <si>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</si>
  <si>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</si>
  <si>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</si>
  <si>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</si>
  <si>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</si>
  <si>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</si>
  <si>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</si>
  <si>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</si>
  <si>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</si>
  <si>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</si>
  <si>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</si>
  <si>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</si>
  <si>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</si>
  <si>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</si>
  <si>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</si>
  <si>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</si>
  <si>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</si>
  <si>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</si>
  <si>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</si>
  <si>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</si>
  <si>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</si>
  <si>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</si>
  <si>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</si>
  <si>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</si>
  <si>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</si>
  <si>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</si>
  <si>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</si>
  <si>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</si>
  <si>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</si>
  <si>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</si>
  <si>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</si>
  <si>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</si>
  <si>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</si>
  <si>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</si>
  <si>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</si>
  <si>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</si>
  <si>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</si>
  <si>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</si>
  <si>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</si>
  <si>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</si>
  <si>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</si>
  <si>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</si>
  <si>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</si>
  <si>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</si>
  <si>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</si>
  <si>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</si>
  <si>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</si>
  <si>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</si>
  <si>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</si>
  <si>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</si>
  <si>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</si>
  <si>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</si>
  <si>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</si>
  <si>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</si>
  <si>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</si>
  <si>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</si>
  <si>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</si>
  <si>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</si>
  <si>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</si>
  <si>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</si>
  <si>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</si>
  <si>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</si>
  <si>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</si>
  <si>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</si>
  <si>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</si>
  <si>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</si>
  <si>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</si>
  <si>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</si>
  <si>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</si>
  <si>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</si>
  <si>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</si>
  <si>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</si>
  <si>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</si>
  <si>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</si>
  <si>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</si>
  <si>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</si>
  <si>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</si>
  <si>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</si>
  <si>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</si>
  <si>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</si>
  <si>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</si>
  <si>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</si>
  <si>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</si>
  <si>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</si>
  <si>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</si>
  <si>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</si>
  <si>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</si>
  <si>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</si>
  <si>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</si>
  <si>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</si>
  <si>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</si>
  <si>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</si>
  <si>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</si>
  <si>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</si>
  <si>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</si>
  <si>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</si>
  <si>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</si>
  <si>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</si>
  <si>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</si>
  <si>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</si>
  <si>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</si>
  <si>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</si>
  <si>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</si>
  <si>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</si>
  <si>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</si>
  <si>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</si>
  <si>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</si>
  <si>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</si>
  <si>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</si>
  <si>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</si>
  <si>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</si>
  <si>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</si>
  <si>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</si>
  <si>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</si>
  <si>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</si>
  <si>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</si>
  <si>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</si>
  <si>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</si>
  <si>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</si>
  <si>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</si>
  <si>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</si>
  <si>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</si>
  <si>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</si>
  <si>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</si>
  <si>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</si>
  <si>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</si>
  <si>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</si>
  <si>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</si>
  <si>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</si>
  <si>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</si>
  <si>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</si>
  <si>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</si>
  <si>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</si>
  <si>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</si>
  <si>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</si>
  <si>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</si>
  <si>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</si>
  <si>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</si>
  <si>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</si>
  <si>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Euro</t>
  </si>
  <si>
    <t>AIB Mortgage Bank</t>
  </si>
  <si>
    <t>https://investorrelations.aib.ie/debt-investor/mortgage-bank</t>
  </si>
  <si>
    <t>Yes</t>
  </si>
  <si>
    <t>https://coveredbondlabel.com/issuer/17/</t>
  </si>
  <si>
    <t>Voluntary Public Commitment</t>
  </si>
  <si>
    <t>Pass</t>
  </si>
  <si>
    <t>Barclays Bank Plc</t>
  </si>
  <si>
    <t>BNY Melon/Credit Agricole</t>
  </si>
  <si>
    <t>AIB Group Plc</t>
  </si>
  <si>
    <t xml:space="preserve">BNY Melon  </t>
  </si>
  <si>
    <t>https://coveredbondlabel.com/issuer/17/pool/25/</t>
  </si>
  <si>
    <t>Intra-group</t>
  </si>
  <si>
    <t>None</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</si>
  <si>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</si>
  <si>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</si>
  <si>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</si>
  <si>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</si>
  <si>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</si>
  <si>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</si>
  <si>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</si>
  <si>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</si>
  <si>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</si>
  <si>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</si>
  <si>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</si>
  <si>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</si>
  <si>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</si>
  <si>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</si>
  <si>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</si>
  <si>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</si>
  <si>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</si>
  <si>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</si>
  <si>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</si>
  <si>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</si>
  <si>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</si>
  <si>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</si>
  <si>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</si>
  <si>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</si>
  <si>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</si>
  <si>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</si>
  <si>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</si>
  <si>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</si>
  <si>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</si>
  <si>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</si>
  <si>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</si>
  <si>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</si>
  <si>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</si>
  <si>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</si>
  <si>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</si>
  <si>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</si>
  <si>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</si>
  <si>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</si>
  <si>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</si>
  <si>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</si>
  <si>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</si>
  <si>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</si>
  <si>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</si>
  <si>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</si>
  <si>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</si>
  <si>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</si>
  <si>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</si>
  <si>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</si>
  <si>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</si>
  <si>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</si>
  <si>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</si>
  <si>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</si>
  <si>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</si>
  <si>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</si>
  <si>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</si>
  <si>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</si>
  <si>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</si>
  <si>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</si>
  <si>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</si>
  <si>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</si>
  <si>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</si>
  <si>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</si>
  <si>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€28.7bn</t>
  </si>
  <si>
    <t>Total Number of Accounts</t>
  </si>
  <si>
    <t>Total Number of Properties</t>
  </si>
  <si>
    <t>Aggregate Balance of the Mortgages</t>
  </si>
  <si>
    <t>€13.9bn</t>
  </si>
  <si>
    <t>€14.0bn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</si>
  <si>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</si>
  <si>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</si>
  <si>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</si>
  <si>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</si>
  <si>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</si>
  <si>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90 Months</t>
  </si>
  <si>
    <t>Weighted Average Remaining Term</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</si>
  <si>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</si>
  <si>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</si>
  <si>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</si>
  <si>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</si>
  <si>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</si>
  <si>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</si>
  <si>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</si>
  <si>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</si>
  <si>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</si>
  <si>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</si>
  <si>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</si>
  <si>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</si>
  <si>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</si>
  <si>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</si>
  <si>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</si>
  <si>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</si>
  <si>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</si>
  <si>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</si>
  <si>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</si>
  <si>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</si>
  <si>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</si>
  <si>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</si>
  <si>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</si>
  <si>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</si>
  <si>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</si>
  <si>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</si>
  <si>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</si>
  <si>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</si>
  <si>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</si>
  <si>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Duration</t>
  </si>
  <si>
    <t>3.3 Years</t>
  </si>
  <si>
    <t>3.2 Years</t>
  </si>
  <si>
    <t>Do the Covered Bonds Contain a Soft or Hard Bullet Structure?</t>
  </si>
  <si>
    <t>Both are possible subject to the final terms of the bond</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</si>
  <si>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</si>
  <si>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</si>
  <si>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</si>
  <si>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</si>
  <si>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</si>
  <si>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</si>
  <si>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</si>
  <si>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</si>
  <si>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</si>
  <si>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</si>
  <si>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</si>
  <si>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</si>
  <si>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</si>
  <si>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</si>
  <si>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9.8 Years</t>
  </si>
  <si>
    <t>9.7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</si>
  <si>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</si>
  <si>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</si>
  <si>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</si>
  <si>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</si>
  <si>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</si>
  <si>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</si>
  <si>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</si>
  <si>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</si>
  <si>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 xml:space="preserve">(5) This is subject to Final Terms.  </t>
  </si>
  <si>
    <t xml:space="preserve">(6) Mortgage account balance plus Substitution Assets divided by the Bonds in Issue. </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</si>
  <si>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</si>
  <si>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</si>
  <si>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</si>
  <si>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 xml:space="preserve"> </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</si>
  <si>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</si>
  <si>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</si>
  <si>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</si>
  <si>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</si>
  <si>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€28.5bn</t>
  </si>
  <si>
    <t>€29.4bn</t>
  </si>
  <si>
    <t>91 Months</t>
  </si>
  <si>
    <t>92 Months</t>
  </si>
  <si>
    <t>2.9 Years</t>
  </si>
  <si>
    <t>€12.9bn</t>
  </si>
  <si>
    <t>Reporting Date: 31/03/17</t>
  </si>
  <si>
    <t>Cut-off Date: 31/03/17</t>
  </si>
  <si>
    <t>3.6 Years</t>
  </si>
  <si>
    <t>10.8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</si>
</sst>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0.0"/>
    <numFmt numFmtId="167" formatCode="&quot;€&quot;#,##0.0&quot;bn&quot;"/>
    <numFmt numFmtId="168" formatCode="&quot;€&quot;#,##0"/>
    <numFmt numFmtId="169" formatCode="0.00&quot; months&quot;"/>
    <numFmt numFmtId="170" formatCode="&quot;€&quot;#,##0&quot;m&quot;"/>
    <numFmt numFmtId="171" formatCode="&quot;€&quot;#,##0.0&quot;m&quot;"/>
    <numFmt numFmtId="172" formatCode="&quot;€&quot;#,##0.000&quot;bn&quot;"/>
    <numFmt numFmtId="173" formatCode="#,##0.0"/>
    <numFmt numFmtId="174" formatCode="0.00&quot; years&quot;"/>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indexed="54"/>
        <bgColor indexed="64"/>
      </patternFill>
    </fill>
    <fill>
      <patternFill patternType="solid">
        <fgColor indexed="9"/>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26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8"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0"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14" fillId="0" borderId="0" xfId="2" applyAlignment="1">
      <alignment horizontal="center" wrapText="1"/>
    </xf>
    <xf numFmtId="9" fontId="28" fillId="0" borderId="0" xfId="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0" fontId="40" fillId="0" borderId="0" xfId="4" applyFont="1"/>
    <xf numFmtId="0" fontId="41" fillId="10" borderId="19" xfId="4" applyFont="1" applyFill="1" applyBorder="1"/>
    <xf numFmtId="0" fontId="24" fillId="10" borderId="0" xfId="4" applyFill="1" applyBorder="1"/>
    <xf numFmtId="0" fontId="24" fillId="10" borderId="20" xfId="4" applyFill="1" applyBorder="1"/>
    <xf numFmtId="0" fontId="24" fillId="0" borderId="0" xfId="4"/>
    <xf numFmtId="0" fontId="42" fillId="9" borderId="13" xfId="4" applyFont="1" applyFill="1" applyBorder="1" applyAlignment="1">
      <alignment vertical="center"/>
    </xf>
    <xf numFmtId="17" fontId="42" fillId="9" borderId="13" xfId="4" applyNumberFormat="1" applyFont="1" applyFill="1" applyBorder="1" applyAlignment="1">
      <alignment horizontal="center" vertical="center"/>
    </xf>
    <xf numFmtId="0" fontId="24" fillId="10" borderId="19" xfId="4" applyFill="1" applyBorder="1"/>
    <xf numFmtId="0" fontId="24" fillId="4" borderId="21" xfId="4" applyFill="1" applyBorder="1" applyAlignment="1">
      <alignment horizontal="center"/>
    </xf>
    <xf numFmtId="0" fontId="24" fillId="4" borderId="0" xfId="4" applyFill="1" applyBorder="1" applyAlignment="1">
      <alignment horizontal="center"/>
    </xf>
    <xf numFmtId="0" fontId="24" fillId="10" borderId="19" xfId="4" applyFill="1" applyBorder="1" applyAlignment="1">
      <alignment vertical="center"/>
    </xf>
    <xf numFmtId="167" fontId="24" fillId="4" borderId="22" xfId="4" applyNumberFormat="1" applyFont="1" applyFill="1" applyBorder="1" applyAlignment="1">
      <alignment horizontal="center" vertical="center"/>
    </xf>
    <xf numFmtId="0" fontId="41" fillId="0" borderId="0" xfId="4" applyFont="1"/>
    <xf numFmtId="0" fontId="24" fillId="10" borderId="19" xfId="4" applyFont="1" applyFill="1" applyBorder="1" applyAlignment="1">
      <alignment vertical="center"/>
    </xf>
    <xf numFmtId="3" fontId="24" fillId="4" borderId="22" xfId="4" applyNumberFormat="1" applyFill="1" applyBorder="1" applyAlignment="1">
      <alignment horizontal="center" vertical="center"/>
    </xf>
    <xf numFmtId="3" fontId="24" fillId="4" borderId="0" xfId="4" applyNumberFormat="1" applyFill="1" applyBorder="1" applyAlignment="1">
      <alignment horizontal="center" vertical="center"/>
    </xf>
    <xf numFmtId="168" fontId="24" fillId="4" borderId="22" xfId="4" applyNumberFormat="1" applyFill="1" applyBorder="1" applyAlignment="1">
      <alignment horizontal="center" vertical="center"/>
    </xf>
    <xf numFmtId="168" fontId="24" fillId="4" borderId="0" xfId="4" applyNumberFormat="1" applyFill="1" applyBorder="1" applyAlignment="1">
      <alignment horizontal="center" vertical="center"/>
    </xf>
    <xf numFmtId="0" fontId="0" fillId="10" borderId="19" xfId="4" applyFont="1" applyFill="1" applyBorder="1" applyAlignment="1">
      <alignment vertical="center"/>
    </xf>
    <xf numFmtId="165" fontId="24" fillId="4" borderId="22" xfId="1" applyNumberFormat="1" applyFont="1" applyFill="1" applyBorder="1" applyAlignment="1">
      <alignment horizontal="center" vertical="center"/>
    </xf>
    <xf numFmtId="165" fontId="24" fillId="4" borderId="0" xfId="1" applyNumberFormat="1" applyFont="1" applyFill="1" applyBorder="1" applyAlignment="1">
      <alignment horizontal="center" vertical="center"/>
    </xf>
    <xf numFmtId="169" fontId="24" fillId="4" borderId="22" xfId="4" applyNumberFormat="1" applyFill="1" applyBorder="1" applyAlignment="1">
      <alignment horizontal="center" vertical="center"/>
    </xf>
    <xf numFmtId="169" fontId="24" fillId="4" borderId="0" xfId="4" applyNumberFormat="1" applyFont="1" applyFill="1" applyBorder="1" applyAlignment="1">
      <alignment horizontal="center" vertical="center"/>
    </xf>
    <xf numFmtId="169" fontId="24" fillId="4" borderId="0" xfId="4" applyNumberFormat="1" applyFill="1" applyBorder="1" applyAlignment="1">
      <alignment horizontal="center" vertical="center"/>
    </xf>
    <xf numFmtId="9" fontId="24" fillId="4" borderId="22"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9" fontId="24" fillId="4" borderId="22" xfId="1" applyNumberFormat="1" applyFont="1" applyFill="1" applyBorder="1" applyAlignment="1">
      <alignment horizontal="center" vertical="center"/>
    </xf>
    <xf numFmtId="9" fontId="24" fillId="4" borderId="0" xfId="1" applyNumberFormat="1" applyFont="1" applyFill="1" applyBorder="1" applyAlignment="1">
      <alignment horizontal="center" vertical="center"/>
    </xf>
    <xf numFmtId="0" fontId="24" fillId="10" borderId="23" xfId="4" applyFont="1" applyFill="1" applyBorder="1" applyAlignment="1">
      <alignment vertical="center"/>
    </xf>
    <xf numFmtId="9" fontId="24" fillId="4" borderId="24" xfId="1" applyNumberFormat="1" applyFont="1" applyFill="1" applyBorder="1" applyAlignment="1">
      <alignment horizontal="center" vertical="center"/>
    </xf>
    <xf numFmtId="9" fontId="24" fillId="4" borderId="25" xfId="1" applyNumberFormat="1" applyFont="1" applyFill="1" applyBorder="1" applyAlignment="1">
      <alignment horizontal="center" vertical="center"/>
    </xf>
    <xf numFmtId="0" fontId="24" fillId="0" borderId="20" xfId="4" applyFill="1" applyBorder="1" applyAlignment="1">
      <alignment horizontal="center"/>
    </xf>
    <xf numFmtId="0" fontId="42" fillId="9" borderId="13" xfId="4" applyFont="1" applyFill="1" applyBorder="1"/>
    <xf numFmtId="0" fontId="40" fillId="4" borderId="26" xfId="4" applyFont="1" applyFill="1" applyBorder="1" applyAlignment="1">
      <alignment horizontal="center"/>
    </xf>
    <xf numFmtId="0" fontId="40" fillId="4" borderId="12" xfId="4" applyFont="1" applyFill="1" applyBorder="1" applyAlignment="1">
      <alignment horizontal="center"/>
    </xf>
    <xf numFmtId="0" fontId="40" fillId="0" borderId="11" xfId="4" applyFont="1" applyFill="1" applyBorder="1" applyAlignment="1">
      <alignment horizontal="center"/>
    </xf>
    <xf numFmtId="0" fontId="24" fillId="4" borderId="21" xfId="4" applyFill="1" applyBorder="1" applyAlignment="1">
      <alignment horizontal="center" vertical="center"/>
    </xf>
    <xf numFmtId="0" fontId="24" fillId="4" borderId="22" xfId="4" applyFill="1" applyBorder="1" applyAlignment="1">
      <alignment horizontal="center" vertical="center"/>
    </xf>
    <xf numFmtId="0" fontId="24" fillId="4" borderId="20" xfId="4" applyFill="1" applyBorder="1" applyAlignment="1">
      <alignment horizontal="center" vertical="center"/>
    </xf>
    <xf numFmtId="0" fontId="24" fillId="0" borderId="20" xfId="4" applyFill="1" applyBorder="1" applyAlignment="1">
      <alignment horizontal="center" vertical="center"/>
    </xf>
    <xf numFmtId="9" fontId="24" fillId="4" borderId="22" xfId="10" applyNumberFormat="1" applyFont="1" applyFill="1" applyBorder="1" applyAlignment="1">
      <alignment horizontal="center" vertical="center"/>
    </xf>
    <xf numFmtId="9" fontId="24" fillId="4" borderId="20" xfId="10" applyNumberFormat="1" applyFont="1" applyFill="1" applyBorder="1" applyAlignment="1">
      <alignment horizontal="center" vertical="center"/>
    </xf>
    <xf numFmtId="9" fontId="24" fillId="0" borderId="0" xfId="4" applyNumberFormat="1"/>
    <xf numFmtId="9" fontId="24" fillId="4" borderId="22" xfId="4" applyNumberFormat="1" applyFill="1" applyBorder="1" applyAlignment="1">
      <alignment horizontal="center" vertical="center"/>
    </xf>
    <xf numFmtId="9" fontId="24" fillId="4" borderId="20" xfId="4" applyNumberFormat="1" applyFill="1" applyBorder="1" applyAlignment="1">
      <alignment horizontal="center" vertical="center"/>
    </xf>
    <xf numFmtId="0" fontId="24" fillId="10" borderId="23" xfId="4" applyFill="1" applyBorder="1" applyAlignment="1">
      <alignment vertical="center"/>
    </xf>
    <xf numFmtId="9" fontId="24" fillId="4" borderId="24" xfId="4" applyNumberFormat="1" applyFill="1" applyBorder="1" applyAlignment="1">
      <alignment horizontal="center" vertical="center"/>
    </xf>
    <xf numFmtId="9" fontId="24" fillId="4" borderId="9" xfId="4" applyNumberFormat="1" applyFill="1" applyBorder="1" applyAlignment="1">
      <alignment horizontal="center" vertical="center"/>
    </xf>
    <xf numFmtId="0" fontId="24" fillId="4" borderId="12" xfId="4" applyFill="1" applyBorder="1" applyAlignment="1">
      <alignment horizontal="center"/>
    </xf>
    <xf numFmtId="0" fontId="24" fillId="4" borderId="10" xfId="4" applyFill="1" applyBorder="1" applyAlignment="1">
      <alignment horizontal="center"/>
    </xf>
    <xf numFmtId="0" fontId="24" fillId="4" borderId="25" xfId="4" applyFill="1" applyBorder="1" applyAlignment="1">
      <alignment horizontal="center"/>
    </xf>
    <xf numFmtId="0" fontId="24" fillId="0" borderId="11" xfId="4" applyFill="1" applyBorder="1" applyAlignment="1">
      <alignment horizontal="center"/>
    </xf>
    <xf numFmtId="0" fontId="24" fillId="10" borderId="22" xfId="4" applyFill="1" applyBorder="1" applyAlignment="1">
      <alignment vertical="center"/>
    </xf>
    <xf numFmtId="0" fontId="24" fillId="4" borderId="0" xfId="4" applyFill="1" applyBorder="1" applyAlignment="1">
      <alignment horizontal="center" vertical="center"/>
    </xf>
    <xf numFmtId="0" fontId="24" fillId="0" borderId="21" xfId="4" applyFill="1" applyBorder="1" applyAlignment="1">
      <alignment horizontal="center" vertical="center"/>
    </xf>
    <xf numFmtId="0" fontId="0" fillId="10" borderId="22" xfId="4" applyFont="1" applyFill="1" applyBorder="1" applyAlignment="1">
      <alignment vertical="center"/>
    </xf>
    <xf numFmtId="3" fontId="45" fillId="4" borderId="0" xfId="4" applyNumberFormat="1" applyFont="1" applyFill="1" applyBorder="1" applyAlignment="1">
      <alignment horizontal="center" vertical="center"/>
    </xf>
    <xf numFmtId="3" fontId="45" fillId="4" borderId="22" xfId="4" applyNumberFormat="1" applyFont="1" applyFill="1" applyBorder="1" applyAlignment="1">
      <alignment horizontal="center" vertical="center"/>
    </xf>
    <xf numFmtId="10" fontId="45" fillId="4" borderId="0" xfId="1" applyNumberFormat="1" applyFont="1" applyFill="1" applyBorder="1" applyAlignment="1">
      <alignment horizontal="center" vertical="center"/>
    </xf>
    <xf numFmtId="10" fontId="45" fillId="4" borderId="22" xfId="1" applyNumberFormat="1" applyFont="1" applyFill="1" applyBorder="1" applyAlignment="1">
      <alignment horizontal="center" vertical="center"/>
    </xf>
    <xf numFmtId="170" fontId="45" fillId="4" borderId="22" xfId="4" applyNumberFormat="1" applyFont="1" applyFill="1" applyBorder="1" applyAlignment="1">
      <alignment horizontal="center" vertical="center"/>
    </xf>
    <xf numFmtId="10" fontId="45" fillId="4" borderId="0" xfId="4" applyNumberFormat="1" applyFont="1" applyFill="1" applyBorder="1" applyAlignment="1">
      <alignment horizontal="center" vertical="center"/>
    </xf>
    <xf numFmtId="10" fontId="45" fillId="4" borderId="22" xfId="4" applyNumberFormat="1" applyFont="1" applyFill="1" applyBorder="1" applyAlignment="1">
      <alignment horizontal="center" vertical="center"/>
    </xf>
    <xf numFmtId="0" fontId="24" fillId="10" borderId="24" xfId="4" applyFill="1" applyBorder="1" applyAlignment="1">
      <alignment vertical="center"/>
    </xf>
    <xf numFmtId="171" fontId="45" fillId="4" borderId="24" xfId="4" applyNumberFormat="1" applyFont="1" applyFill="1" applyBorder="1" applyAlignment="1">
      <alignment horizontal="center" vertical="center"/>
    </xf>
    <xf numFmtId="0" fontId="24" fillId="4" borderId="0" xfId="4" applyFill="1" applyBorder="1"/>
    <xf numFmtId="0" fontId="24" fillId="4" borderId="20" xfId="4" applyFill="1" applyBorder="1"/>
    <xf numFmtId="0" fontId="24" fillId="0" borderId="20" xfId="4" applyFill="1" applyBorder="1"/>
    <xf numFmtId="0" fontId="46" fillId="4" borderId="21" xfId="4" applyFont="1" applyFill="1" applyBorder="1" applyAlignment="1">
      <alignment horizontal="center"/>
    </xf>
    <xf numFmtId="0" fontId="46" fillId="4" borderId="0" xfId="4" applyFont="1" applyFill="1" applyBorder="1" applyAlignment="1">
      <alignment horizontal="center"/>
    </xf>
    <xf numFmtId="0" fontId="46" fillId="0" borderId="21" xfId="4" applyFont="1" applyFill="1" applyBorder="1" applyAlignment="1">
      <alignment horizontal="center"/>
    </xf>
    <xf numFmtId="3" fontId="24" fillId="4" borderId="22"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72" fontId="24" fillId="4" borderId="22" xfId="4" applyNumberFormat="1" applyFont="1" applyFill="1" applyBorder="1" applyAlignment="1">
      <alignment horizontal="center" vertical="center"/>
    </xf>
    <xf numFmtId="173" fontId="24" fillId="4" borderId="22" xfId="4" applyNumberFormat="1" applyFont="1" applyFill="1" applyBorder="1" applyAlignment="1">
      <alignment horizontal="center" vertical="center"/>
    </xf>
    <xf numFmtId="173" fontId="24" fillId="4" borderId="0" xfId="4" applyNumberFormat="1" applyFont="1" applyFill="1" applyBorder="1" applyAlignment="1">
      <alignment horizontal="center" vertical="center"/>
    </xf>
    <xf numFmtId="0" fontId="0" fillId="10" borderId="19" xfId="4" applyFont="1" applyFill="1" applyBorder="1" applyAlignment="1">
      <alignment vertical="center" wrapText="1"/>
    </xf>
    <xf numFmtId="4" fontId="24" fillId="4" borderId="22" xfId="4" applyNumberFormat="1" applyFont="1" applyFill="1" applyBorder="1" applyAlignment="1">
      <alignment horizontal="center" vertical="center"/>
    </xf>
    <xf numFmtId="0" fontId="46" fillId="10" borderId="19" xfId="4" applyFont="1" applyFill="1" applyBorder="1"/>
    <xf numFmtId="4" fontId="24" fillId="4" borderId="0" xfId="4" applyNumberFormat="1" applyFont="1" applyFill="1" applyBorder="1" applyAlignment="1">
      <alignment horizontal="center"/>
    </xf>
    <xf numFmtId="4" fontId="46" fillId="4" borderId="20"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6" fillId="4" borderId="11" xfId="4" applyNumberFormat="1" applyFont="1" applyFill="1" applyBorder="1" applyAlignment="1">
      <alignment horizontal="center"/>
    </xf>
    <xf numFmtId="0" fontId="24" fillId="10" borderId="27" xfId="4" applyFill="1" applyBorder="1"/>
    <xf numFmtId="0" fontId="46" fillId="4" borderId="27" xfId="4" applyFont="1" applyFill="1" applyBorder="1" applyAlignment="1">
      <alignment horizontal="center"/>
    </xf>
    <xf numFmtId="9" fontId="24" fillId="4" borderId="19" xfId="1" applyNumberFormat="1" applyFont="1" applyFill="1" applyBorder="1" applyAlignment="1">
      <alignment horizontal="center" vertical="center"/>
    </xf>
    <xf numFmtId="9" fontId="24" fillId="4" borderId="20" xfId="1" applyNumberFormat="1" applyFont="1" applyFill="1" applyBorder="1" applyAlignment="1">
      <alignment horizontal="center" vertical="center"/>
    </xf>
    <xf numFmtId="167" fontId="24" fillId="4" borderId="19" xfId="4" applyNumberFormat="1" applyFont="1" applyFill="1" applyBorder="1" applyAlignment="1">
      <alignment horizontal="center" vertical="center"/>
    </xf>
    <xf numFmtId="167" fontId="24" fillId="4" borderId="20" xfId="4" applyNumberFormat="1" applyFont="1" applyFill="1" applyBorder="1" applyAlignment="1">
      <alignment horizontal="center" vertical="center"/>
    </xf>
    <xf numFmtId="9" fontId="24" fillId="4" borderId="22" xfId="1" applyFont="1" applyFill="1" applyBorder="1" applyAlignment="1">
      <alignment horizontal="center" vertical="center"/>
    </xf>
    <xf numFmtId="9" fontId="24" fillId="4" borderId="0" xfId="1" applyFont="1" applyFill="1" applyBorder="1" applyAlignment="1">
      <alignment horizontal="center" vertical="center"/>
    </xf>
    <xf numFmtId="172" fontId="24" fillId="4" borderId="0" xfId="4" applyNumberFormat="1" applyFont="1" applyFill="1" applyBorder="1" applyAlignment="1">
      <alignment horizontal="center" vertical="center"/>
    </xf>
    <xf numFmtId="174" fontId="24" fillId="4" borderId="22" xfId="4" applyNumberFormat="1" applyFont="1" applyFill="1" applyBorder="1" applyAlignment="1">
      <alignment horizontal="center" vertical="center"/>
    </xf>
    <xf numFmtId="174" fontId="24" fillId="4" borderId="0" xfId="4" applyNumberFormat="1" applyFont="1" applyFill="1" applyBorder="1" applyAlignment="1">
      <alignment horizontal="center" vertical="center"/>
    </xf>
    <xf numFmtId="4" fontId="24" fillId="4" borderId="24" xfId="4" applyNumberFormat="1" applyFont="1" applyFill="1" applyBorder="1" applyAlignment="1">
      <alignment horizontal="center" vertical="center"/>
    </xf>
    <xf numFmtId="4" fontId="24" fillId="10" borderId="0" xfId="4" applyNumberFormat="1" applyFont="1" applyFill="1" applyBorder="1" applyAlignment="1">
      <alignment horizontal="center"/>
    </xf>
    <xf numFmtId="4" fontId="46" fillId="10" borderId="20" xfId="4" applyNumberFormat="1" applyFont="1" applyFill="1" applyBorder="1" applyAlignment="1">
      <alignment horizontal="center"/>
    </xf>
    <xf numFmtId="0" fontId="38" fillId="10" borderId="19" xfId="4" applyFont="1" applyFill="1" applyBorder="1" applyAlignment="1">
      <alignment vertical="center"/>
    </xf>
    <xf numFmtId="0" fontId="38" fillId="10" borderId="0" xfId="4" applyFont="1" applyFill="1" applyBorder="1" applyAlignment="1">
      <alignment vertical="center"/>
    </xf>
    <xf numFmtId="0" fontId="38" fillId="10" borderId="20" xfId="4" applyFont="1" applyFill="1" applyBorder="1" applyAlignment="1">
      <alignment vertical="center"/>
    </xf>
    <xf numFmtId="0" fontId="24" fillId="0" borderId="0" xfId="0" applyFont="1"/>
    <xf numFmtId="9" fontId="24" fillId="0" borderId="0" xfId="1" applyNumberFormat="1" applyFont="1" applyBorder="1" applyAlignment="1">
      <alignment horizontal="center"/>
    </xf>
    <xf numFmtId="0" fontId="24" fillId="0" borderId="0" xfId="4" applyBorder="1"/>
    <xf numFmtId="0" fontId="0" fillId="0" borderId="0" xfId="4" applyFont="1" applyBorder="1"/>
    <xf numFmtId="172" fontId="24" fillId="0" borderId="0" xfId="4" applyNumberFormat="1" applyFont="1" applyFill="1" applyBorder="1" applyAlignment="1">
      <alignment horizontal="center"/>
    </xf>
    <xf numFmtId="9" fontId="24" fillId="0" borderId="0" xfId="1" applyNumberFormat="1" applyFont="1" applyFill="1" applyBorder="1" applyAlignment="1">
      <alignment horizontal="center"/>
    </xf>
    <xf numFmtId="172" fontId="24" fillId="0" borderId="0" xfId="4" applyNumberFormat="1" applyFont="1" applyBorder="1" applyAlignment="1">
      <alignment horizontal="center"/>
    </xf>
    <xf numFmtId="0" fontId="0" fillId="0" borderId="0" xfId="0" applyFont="1" applyAlignment="1"/>
    <xf numFmtId="0" fontId="38" fillId="10" borderId="0" xfId="0" applyFont="1" applyFill="1" applyBorder="1" applyAlignment="1">
      <alignment vertical="center" wrapText="1"/>
    </xf>
    <xf numFmtId="0" fontId="38" fillId="10" borderId="20" xfId="0" applyFont="1" applyFill="1" applyBorder="1" applyAlignment="1">
      <alignment vertical="center" wrapText="1"/>
    </xf>
    <xf numFmtId="0" fontId="14" fillId="0" borderId="0" xfId="2" applyFill="1" applyAlignment="1">
      <alignment horizontal="center" vertical="center" wrapText="1"/>
    </xf>
    <xf numFmtId="14" fontId="2" fillId="0" borderId="0" xfId="0" applyNumberFormat="1" applyFont="1" applyFill="1" applyBorder="1" applyAlignment="1">
      <alignment horizontal="center" vertical="center" wrapText="1"/>
    </xf>
    <xf numFmtId="3" fontId="2" fillId="0" borderId="0" xfId="9" applyNumberFormat="1" applyFont="1" applyFill="1" applyBorder="1" applyAlignment="1">
      <alignment horizontal="center" wrapText="1"/>
    </xf>
    <xf numFmtId="166"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0" fontId="38" fillId="10" borderId="19" xfId="4" applyFont="1" applyFill="1" applyBorder="1" applyAlignment="1">
      <alignment vertical="center" wrapText="1"/>
    </xf>
    <xf numFmtId="4" fontId="24" fillId="4" borderId="25"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0" xfId="4" applyNumberFormat="1" applyFont="1" applyFill="1" applyBorder="1" applyAlignment="1">
      <alignment horizontal="center" vertical="center"/>
    </xf>
    <xf numFmtId="173" fontId="24" fillId="0" borderId="22" xfId="4" applyNumberFormat="1" applyFont="1" applyFill="1" applyBorder="1" applyAlignment="1">
      <alignment horizontal="center" vertical="center"/>
    </xf>
    <xf numFmtId="174" fontId="24" fillId="0" borderId="22" xfId="4" applyNumberFormat="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6" fillId="3" borderId="0" xfId="0" applyFont="1" applyFill="1" applyBorder="1" applyAlignment="1">
      <alignment horizontal="center"/>
    </xf>
    <xf numFmtId="0" fontId="0" fillId="0" borderId="0" xfId="0" applyFont="1" applyAlignment="1"/>
    <xf numFmtId="0" fontId="38" fillId="10" borderId="19" xfId="4" applyFont="1" applyFill="1" applyBorder="1" applyAlignment="1">
      <alignment vertical="center" wrapText="1"/>
    </xf>
    <xf numFmtId="0" fontId="38" fillId="10" borderId="0" xfId="0" applyFont="1" applyFill="1" applyBorder="1" applyAlignment="1">
      <alignment vertical="center" wrapText="1"/>
    </xf>
    <xf numFmtId="0" fontId="38" fillId="10" borderId="20" xfId="0" applyFont="1" applyFill="1" applyBorder="1" applyAlignment="1">
      <alignment vertical="center" wrapText="1"/>
    </xf>
    <xf numFmtId="0" fontId="39" fillId="9" borderId="10" xfId="4" applyFont="1" applyFill="1" applyBorder="1" applyAlignment="1">
      <alignment horizontal="center"/>
    </xf>
    <xf numFmtId="0" fontId="39" fillId="9" borderId="12" xfId="4" applyFont="1" applyFill="1" applyBorder="1" applyAlignment="1">
      <alignment horizontal="center"/>
    </xf>
    <xf numFmtId="0" fontId="39" fillId="9" borderId="11" xfId="4" applyFont="1" applyFill="1" applyBorder="1" applyAlignment="1">
      <alignment horizontal="center"/>
    </xf>
    <xf numFmtId="4" fontId="24" fillId="4" borderId="19"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0" xfId="0" applyFill="1" applyBorder="1" applyAlignment="1">
      <alignment horizontal="center" vertical="center" wrapText="1"/>
    </xf>
    <xf numFmtId="4" fontId="24" fillId="4" borderId="23" xfId="4" applyNumberFormat="1" applyFont="1" applyFill="1" applyBorder="1" applyAlignment="1">
      <alignment horizontal="center" vertical="center"/>
    </xf>
    <xf numFmtId="0" fontId="0" fillId="4" borderId="25" xfId="0" applyFill="1" applyBorder="1" applyAlignment="1">
      <alignment horizontal="center" vertical="center"/>
    </xf>
    <xf numFmtId="0" fontId="0" fillId="4" borderId="9" xfId="0" applyFill="1" applyBorder="1" applyAlignment="1">
      <alignment horizontal="center" vertical="center"/>
    </xf>
    <xf numFmtId="4" fontId="24" fillId="4" borderId="19"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20" xfId="0" applyFill="1" applyBorder="1" applyAlignment="1">
      <alignment horizontal="center" vertical="center"/>
    </xf>
    <xf numFmtId="0" fontId="38" fillId="10" borderId="27" xfId="4" applyFont="1" applyFill="1" applyBorder="1" applyAlignment="1">
      <alignment vertical="center" wrapText="1"/>
    </xf>
    <xf numFmtId="0" fontId="38" fillId="10" borderId="28" xfId="0" applyFont="1" applyFill="1" applyBorder="1" applyAlignment="1">
      <alignment vertical="center" wrapText="1"/>
    </xf>
    <xf numFmtId="0" fontId="38" fillId="10" borderId="29" xfId="0" applyFont="1" applyFill="1" applyBorder="1" applyAlignment="1">
      <alignment vertical="center" wrapText="1"/>
    </xf>
    <xf numFmtId="0" fontId="38" fillId="10" borderId="19" xfId="4" quotePrefix="1" applyFont="1" applyFill="1" applyBorder="1" applyAlignment="1">
      <alignment vertical="center" wrapText="1"/>
    </xf>
    <xf numFmtId="0" fontId="24" fillId="10" borderId="0" xfId="0" applyFont="1" applyFill="1" applyBorder="1" applyAlignment="1">
      <alignment vertical="center" wrapText="1"/>
    </xf>
    <xf numFmtId="0" fontId="24" fillId="10" borderId="20" xfId="0" applyFont="1" applyFill="1" applyBorder="1" applyAlignment="1">
      <alignment vertical="center" wrapText="1"/>
    </xf>
    <xf numFmtId="0" fontId="38" fillId="10" borderId="23" xfId="4" applyFont="1" applyFill="1" applyBorder="1" applyAlignment="1">
      <alignment vertical="center" wrapText="1"/>
    </xf>
    <xf numFmtId="0" fontId="38" fillId="10" borderId="25" xfId="0" applyFont="1" applyFill="1" applyBorder="1" applyAlignment="1">
      <alignment vertical="center" wrapText="1"/>
    </xf>
    <xf numFmtId="0" fontId="38" fillId="10" borderId="9" xfId="0" applyFont="1" applyFill="1" applyBorder="1" applyAlignment="1">
      <alignmen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0</xdr:row>
      <xdr:rowOff>23812</xdr:rowOff>
    </xdr:from>
    <xdr:to>
      <xdr:col>0</xdr:col>
      <xdr:colOff>500063</xdr:colOff>
      <xdr:row>0</xdr:row>
      <xdr:rowOff>309562</xdr:rowOff>
    </xdr:to>
    <xdr:pic>
      <xdr:nvPicPr>
        <xdr:cNvPr id="3"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3" y="23812"/>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28575</xdr:rowOff>
    </xdr:from>
    <xdr:to>
      <xdr:col>0</xdr:col>
      <xdr:colOff>485775</xdr:colOff>
      <xdr:row>0</xdr:row>
      <xdr:rowOff>314325</xdr:rowOff>
    </xdr:to>
    <xdr:pic>
      <xdr:nvPicPr>
        <xdr:cNvPr id="4" name="Picture 2" descr="AIB_LOGO_PRIMARY_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28575"/>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ollateral%20Management%20Unit\Website\Final%20Material%20for%20website\2017\00.%20Quarterly%20Update\01.%20March\Detailed%20Pool%20Info_March%202017_Round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ebsite\Final%20Material%20for%20website\2012\Sept%202012\ACS%20Pool%20Summary%20Sept%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€29.9bn</v>
          </cell>
        </row>
        <row r="5">
          <cell r="B5">
            <v>110668</v>
          </cell>
        </row>
        <row r="6">
          <cell r="B6">
            <v>99211</v>
          </cell>
        </row>
        <row r="7">
          <cell r="B7" t="str">
            <v>€14.0bn</v>
          </cell>
        </row>
        <row r="9">
          <cell r="B9">
            <v>126458.86775761738</v>
          </cell>
        </row>
        <row r="10">
          <cell r="B10">
            <v>0.59416246385036442</v>
          </cell>
        </row>
        <row r="11">
          <cell r="B11">
            <v>0.65092881510671152</v>
          </cell>
        </row>
        <row r="12">
          <cell r="B12">
            <v>0.46771557818170084</v>
          </cell>
        </row>
        <row r="13">
          <cell r="B13" t="str">
            <v>92 Months</v>
          </cell>
        </row>
        <row r="14">
          <cell r="B14" t="str">
            <v>19.0 Years</v>
          </cell>
        </row>
        <row r="52">
          <cell r="C52">
            <v>0.14886506258134266</v>
          </cell>
        </row>
        <row r="53">
          <cell r="C53">
            <v>0.38034570735360235</v>
          </cell>
        </row>
        <row r="54">
          <cell r="C54">
            <v>0.33623646187158046</v>
          </cell>
        </row>
        <row r="55">
          <cell r="C55">
            <v>7.0000000000000007E-2</v>
          </cell>
        </row>
        <row r="56">
          <cell r="C56">
            <v>5.8797707631048704E-2</v>
          </cell>
        </row>
        <row r="126">
          <cell r="C126">
            <v>0.38416797462370994</v>
          </cell>
        </row>
        <row r="127">
          <cell r="C127">
            <v>0.61583202537629012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ratification Tables"/>
      <sheetName val="Key Concepts' Explanations"/>
      <sheetName val="Bond Data Table"/>
      <sheetName val="Duration File"/>
    </sheetNames>
    <sheetDataSet>
      <sheetData sheetId="0" refreshError="1"/>
      <sheetData sheetId="1" refreshError="1"/>
      <sheetData sheetId="2" refreshError="1"/>
      <sheetData sheetId="3" refreshError="1"/>
      <sheetData sheetId="4" refreshError="1">
        <row r="64">
          <cell r="E64">
            <v>1.03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investorrelations.aib.ie/debt-investor/mortgage-bank" TargetMode="External"/><Relationship Id="rId4" Type="http://schemas.openxmlformats.org/officeDocument/2006/relationships/hyperlink" Target="https://coveredbondlabel.com/issuer/17/"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zoomScale="80" zoomScaleNormal="80" workbookViewId="0">
      <selection activeCell="F7" sqref="F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575</v>
      </c>
      <c r="G7" s="7"/>
      <c r="H7" s="7"/>
      <c r="I7" s="7"/>
      <c r="J7" s="8"/>
    </row>
    <row r="8" spans="2:10" ht="26.25" x14ac:dyDescent="0.25">
      <c r="B8" s="6"/>
      <c r="C8" s="7"/>
      <c r="D8" s="7"/>
      <c r="E8" s="7"/>
      <c r="F8" s="12" t="s">
        <v>1168</v>
      </c>
      <c r="G8" s="7"/>
      <c r="H8" s="7"/>
      <c r="I8" s="7"/>
      <c r="J8" s="8"/>
    </row>
    <row r="9" spans="2:10" ht="21" x14ac:dyDescent="0.25">
      <c r="B9" s="6"/>
      <c r="C9" s="7"/>
      <c r="D9" s="7"/>
      <c r="E9" s="7"/>
      <c r="F9" s="13" t="s">
        <v>1330</v>
      </c>
      <c r="G9" s="7"/>
      <c r="H9" s="7"/>
      <c r="I9" s="7"/>
      <c r="J9" s="8"/>
    </row>
    <row r="10" spans="2:10" ht="21" x14ac:dyDescent="0.25">
      <c r="B10" s="6"/>
      <c r="C10" s="7"/>
      <c r="D10" s="7"/>
      <c r="E10" s="7"/>
      <c r="F10" s="13" t="s">
        <v>1331</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38" t="s">
        <v>15</v>
      </c>
      <c r="E24" s="239" t="s">
        <v>16</v>
      </c>
      <c r="F24" s="239"/>
      <c r="G24" s="239"/>
      <c r="H24" s="239"/>
      <c r="I24" s="7"/>
      <c r="J24" s="8"/>
    </row>
    <row r="25" spans="2:10" x14ac:dyDescent="0.25">
      <c r="B25" s="6"/>
      <c r="C25" s="7"/>
      <c r="D25" s="7"/>
      <c r="E25" s="16"/>
      <c r="F25" s="16"/>
      <c r="G25" s="16"/>
      <c r="H25" s="7"/>
      <c r="I25" s="7"/>
      <c r="J25" s="8"/>
    </row>
    <row r="26" spans="2:10" x14ac:dyDescent="0.25">
      <c r="B26" s="6"/>
      <c r="C26" s="7"/>
      <c r="D26" s="238" t="s">
        <v>17</v>
      </c>
      <c r="E26" s="239"/>
      <c r="F26" s="239"/>
      <c r="G26" s="239"/>
      <c r="H26" s="239"/>
      <c r="I26" s="7"/>
      <c r="J26" s="8"/>
    </row>
    <row r="27" spans="2:10" x14ac:dyDescent="0.25">
      <c r="B27" s="6"/>
      <c r="C27" s="7"/>
      <c r="D27" s="17"/>
      <c r="E27" s="17"/>
      <c r="F27" s="17"/>
      <c r="G27" s="17"/>
      <c r="H27" s="17"/>
      <c r="I27" s="7"/>
      <c r="J27" s="8"/>
    </row>
    <row r="28" spans="2:10" x14ac:dyDescent="0.25">
      <c r="B28" s="6"/>
      <c r="C28" s="7"/>
      <c r="D28" s="238" t="s">
        <v>18</v>
      </c>
      <c r="E28" s="239" t="s">
        <v>16</v>
      </c>
      <c r="F28" s="239"/>
      <c r="G28" s="239"/>
      <c r="H28" s="239"/>
      <c r="I28" s="7"/>
      <c r="J28" s="8"/>
    </row>
    <row r="29" spans="2:10" x14ac:dyDescent="0.25">
      <c r="B29" s="6"/>
      <c r="C29" s="7"/>
      <c r="D29" s="222"/>
      <c r="E29" s="222"/>
      <c r="F29" s="222"/>
      <c r="G29" s="222"/>
      <c r="H29" s="222"/>
      <c r="I29" s="7"/>
      <c r="J29" s="8"/>
    </row>
    <row r="30" spans="2:10" x14ac:dyDescent="0.25">
      <c r="B30" s="6"/>
      <c r="C30" s="7"/>
      <c r="D30" s="238" t="s">
        <v>19</v>
      </c>
      <c r="E30" s="239" t="s">
        <v>16</v>
      </c>
      <c r="F30" s="239"/>
      <c r="G30" s="239"/>
      <c r="H30" s="239"/>
      <c r="I30" s="7"/>
      <c r="J30" s="8"/>
    </row>
    <row r="31" spans="2:10" x14ac:dyDescent="0.25">
      <c r="B31" s="6"/>
      <c r="C31" s="7"/>
      <c r="D31" s="7"/>
      <c r="E31" s="7"/>
      <c r="F31" s="7"/>
      <c r="G31" s="7"/>
      <c r="H31" s="7"/>
      <c r="I31" s="7"/>
      <c r="J31" s="8"/>
    </row>
    <row r="32" spans="2:10" x14ac:dyDescent="0.25">
      <c r="B32" s="6"/>
      <c r="C32" s="7"/>
      <c r="D32" s="240" t="s">
        <v>20</v>
      </c>
      <c r="E32" s="241"/>
      <c r="F32" s="241"/>
      <c r="G32" s="241"/>
      <c r="H32" s="241"/>
      <c r="I32" s="7"/>
      <c r="J32" s="8"/>
    </row>
    <row r="33" spans="2:10" x14ac:dyDescent="0.25">
      <c r="B33" s="6"/>
      <c r="C33" s="7"/>
      <c r="D33" s="16"/>
      <c r="E33" s="16"/>
      <c r="F33" s="16"/>
      <c r="G33" s="16"/>
      <c r="H33" s="16"/>
      <c r="I33" s="7"/>
      <c r="J33" s="8"/>
    </row>
    <row r="34" spans="2:10" x14ac:dyDescent="0.25">
      <c r="B34" s="6"/>
      <c r="C34" s="7"/>
      <c r="D34" s="222"/>
      <c r="E34" s="222"/>
      <c r="F34" s="222"/>
      <c r="G34" s="222"/>
      <c r="H34" s="222"/>
      <c r="I34" s="7"/>
      <c r="J34" s="8"/>
    </row>
    <row r="35" spans="2:10" x14ac:dyDescent="0.25">
      <c r="B35" s="6"/>
      <c r="C35" s="7"/>
      <c r="D35" s="222"/>
      <c r="E35" s="222"/>
      <c r="F35" s="222"/>
      <c r="G35" s="222"/>
      <c r="H35" s="222"/>
      <c r="I35" s="7"/>
      <c r="J35" s="8"/>
    </row>
    <row r="36" spans="2:10" x14ac:dyDescent="0.25">
      <c r="B36" s="6"/>
      <c r="C36" s="7"/>
      <c r="D36" s="222"/>
      <c r="E36" s="222"/>
      <c r="F36" s="222"/>
      <c r="G36" s="222"/>
      <c r="H36" s="222"/>
      <c r="I36" s="7"/>
      <c r="J36" s="8"/>
    </row>
    <row r="37" spans="2:10" x14ac:dyDescent="0.25">
      <c r="B37" s="6"/>
      <c r="C37" s="7"/>
      <c r="D37" s="7"/>
      <c r="E37" s="7"/>
      <c r="F37" s="15"/>
      <c r="G37" s="7"/>
      <c r="H37" s="7"/>
      <c r="I37" s="7"/>
      <c r="J37" s="8"/>
    </row>
    <row r="38" spans="2:10" x14ac:dyDescent="0.25">
      <c r="B38" s="6"/>
      <c r="C38" s="7"/>
      <c r="D38" s="7"/>
      <c r="E38" s="7"/>
      <c r="F38" s="7"/>
      <c r="G38" s="7"/>
      <c r="H38" s="7"/>
      <c r="I38" s="7"/>
      <c r="J38" s="8"/>
    </row>
    <row r="39" spans="2:10" ht="15.75" thickBot="1" x14ac:dyDescent="0.3">
      <c r="B39" s="18"/>
      <c r="C39" s="19"/>
      <c r="D39" s="19"/>
      <c r="E39" s="19"/>
      <c r="F39" s="19"/>
      <c r="G39" s="19"/>
      <c r="H39" s="19"/>
      <c r="I39" s="19"/>
      <c r="J39" s="20"/>
    </row>
  </sheetData>
  <sheetProtection password="8DD5" sheet="1" objects="1" scenarios="1"/>
  <mergeCells count="5">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zoomScale="85" zoomScaleNormal="85" workbookViewId="0">
      <selection activeCell="C15" sqref="C15"/>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21</v>
      </c>
      <c r="B1" s="22"/>
      <c r="C1" s="23"/>
      <c r="D1" s="23"/>
      <c r="E1" s="23"/>
      <c r="F1" s="58"/>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22</v>
      </c>
      <c r="C3" s="28" t="s">
        <v>1167</v>
      </c>
      <c r="D3" s="26"/>
      <c r="E3" s="26"/>
      <c r="F3" s="23"/>
      <c r="G3" s="26"/>
      <c r="H3" s="23"/>
      <c r="L3" s="23"/>
      <c r="M3" s="23"/>
    </row>
    <row r="4" spans="1:13" ht="15.75" thickBot="1" x14ac:dyDescent="0.3">
      <c r="H4" s="23"/>
      <c r="L4" s="23"/>
      <c r="M4" s="23"/>
    </row>
    <row r="5" spans="1:13" ht="18.75" x14ac:dyDescent="0.25">
      <c r="A5" s="29"/>
      <c r="B5" s="30" t="s">
        <v>23</v>
      </c>
      <c r="C5" s="29"/>
      <c r="E5" s="31"/>
      <c r="F5" s="31"/>
      <c r="H5" s="23"/>
      <c r="L5" s="23"/>
      <c r="M5" s="23"/>
    </row>
    <row r="6" spans="1:13" x14ac:dyDescent="0.25">
      <c r="B6" s="33" t="s">
        <v>24</v>
      </c>
      <c r="H6" s="23"/>
      <c r="L6" s="23"/>
      <c r="M6" s="23"/>
    </row>
    <row r="7" spans="1:13" x14ac:dyDescent="0.25">
      <c r="B7" s="32" t="s">
        <v>25</v>
      </c>
      <c r="H7" s="23"/>
      <c r="L7" s="23"/>
      <c r="M7" s="23"/>
    </row>
    <row r="8" spans="1:13" x14ac:dyDescent="0.25">
      <c r="B8" s="32" t="s">
        <v>26</v>
      </c>
      <c r="F8" s="25"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37"/>
      <c r="G13" s="38"/>
      <c r="H13" s="23"/>
      <c r="L13" s="23"/>
      <c r="M13" s="23"/>
    </row>
    <row r="14" spans="1:13" x14ac:dyDescent="0.25">
      <c r="A14" s="25" t="s">
        <v>32</v>
      </c>
      <c r="B14" s="39" t="s">
        <v>0</v>
      </c>
      <c r="C14" s="25" t="s">
        <v>575</v>
      </c>
      <c r="E14" s="31"/>
      <c r="F14" s="31"/>
      <c r="H14" s="23"/>
      <c r="L14" s="23"/>
      <c r="M14" s="23"/>
    </row>
    <row r="15" spans="1:13" x14ac:dyDescent="0.25">
      <c r="A15" s="25" t="s">
        <v>34</v>
      </c>
      <c r="B15" s="39" t="s">
        <v>35</v>
      </c>
      <c r="C15" s="25" t="s">
        <v>1168</v>
      </c>
      <c r="E15" s="31"/>
      <c r="F15" s="31"/>
      <c r="H15" s="23"/>
      <c r="L15" s="23"/>
      <c r="M15" s="23"/>
    </row>
    <row r="16" spans="1:13" ht="30" x14ac:dyDescent="0.25">
      <c r="A16" s="25" t="s">
        <v>36</v>
      </c>
      <c r="B16" s="39" t="s">
        <v>37</v>
      </c>
      <c r="C16" s="225" t="s">
        <v>1169</v>
      </c>
      <c r="E16" s="31"/>
      <c r="F16" s="31"/>
      <c r="H16" s="23"/>
      <c r="L16" s="23"/>
      <c r="M16" s="23"/>
    </row>
    <row r="17" spans="1:13" x14ac:dyDescent="0.25">
      <c r="A17" s="25" t="s">
        <v>38</v>
      </c>
      <c r="B17" s="39" t="s">
        <v>39</v>
      </c>
      <c r="C17" s="226">
        <v>42825</v>
      </c>
      <c r="E17" s="31"/>
      <c r="F17" s="31"/>
      <c r="H17" s="23"/>
      <c r="L17" s="23"/>
      <c r="M17" s="23"/>
    </row>
    <row r="18" spans="1:13" hidden="1" outlineLevel="1" x14ac:dyDescent="0.25">
      <c r="A18" s="25" t="s">
        <v>40</v>
      </c>
      <c r="B18" s="40" t="s">
        <v>41</v>
      </c>
      <c r="E18" s="31"/>
      <c r="F18" s="31"/>
      <c r="H18" s="23"/>
      <c r="L18" s="23"/>
      <c r="M18" s="23"/>
    </row>
    <row r="19" spans="1:13" hidden="1" outlineLevel="1" x14ac:dyDescent="0.25">
      <c r="A19" s="25" t="s">
        <v>42</v>
      </c>
      <c r="B19" s="40" t="s">
        <v>43</v>
      </c>
      <c r="E19" s="31"/>
      <c r="F19" s="31"/>
      <c r="H19" s="23"/>
      <c r="L19" s="23"/>
      <c r="M19" s="23"/>
    </row>
    <row r="20" spans="1:13" hidden="1" outlineLevel="1" x14ac:dyDescent="0.25">
      <c r="A20" s="25" t="s">
        <v>44</v>
      </c>
      <c r="B20" s="40"/>
      <c r="E20" s="31"/>
      <c r="F20" s="31"/>
      <c r="H20" s="23"/>
      <c r="L20" s="23"/>
      <c r="M20" s="23"/>
    </row>
    <row r="21" spans="1:13" hidden="1" outlineLevel="1" x14ac:dyDescent="0.25">
      <c r="A21" s="25" t="s">
        <v>45</v>
      </c>
      <c r="B21" s="40"/>
      <c r="E21" s="31"/>
      <c r="F21" s="31"/>
      <c r="H21" s="23"/>
      <c r="L21" s="23"/>
      <c r="M21" s="23"/>
    </row>
    <row r="22" spans="1:13" hidden="1" outlineLevel="1" x14ac:dyDescent="0.25">
      <c r="A22" s="25" t="s">
        <v>46</v>
      </c>
      <c r="B22" s="40"/>
      <c r="E22" s="31"/>
      <c r="F22" s="31"/>
      <c r="H22" s="23"/>
      <c r="L22" s="23"/>
      <c r="M22" s="23"/>
    </row>
    <row r="23" spans="1:13" hidden="1" outlineLevel="1" x14ac:dyDescent="0.25">
      <c r="A23" s="25" t="s">
        <v>47</v>
      </c>
      <c r="B23" s="40"/>
      <c r="E23" s="31"/>
      <c r="F23" s="31"/>
      <c r="H23" s="23"/>
      <c r="L23" s="23"/>
      <c r="M23" s="23"/>
    </row>
    <row r="24" spans="1:13" hidden="1" outlineLevel="1" x14ac:dyDescent="0.25">
      <c r="A24" s="25" t="s">
        <v>48</v>
      </c>
      <c r="B24" s="40"/>
      <c r="E24" s="31"/>
      <c r="F24" s="31"/>
      <c r="H24" s="23"/>
      <c r="L24" s="23"/>
      <c r="M24" s="23"/>
    </row>
    <row r="25" spans="1:13" hidden="1" outlineLevel="1" x14ac:dyDescent="0.25">
      <c r="A25" s="25" t="s">
        <v>49</v>
      </c>
      <c r="B25" s="40"/>
      <c r="E25" s="31"/>
      <c r="F25" s="31"/>
      <c r="H25" s="23"/>
      <c r="L25" s="23"/>
      <c r="M25" s="23"/>
    </row>
    <row r="26" spans="1:13" ht="18.75" collapsed="1" x14ac:dyDescent="0.25">
      <c r="A26" s="37"/>
      <c r="B26" s="36" t="s">
        <v>25</v>
      </c>
      <c r="C26" s="37"/>
      <c r="D26" s="37"/>
      <c r="E26" s="37"/>
      <c r="F26" s="37"/>
      <c r="G26" s="38"/>
      <c r="H26" s="23"/>
      <c r="L26" s="23"/>
      <c r="M26" s="23"/>
    </row>
    <row r="27" spans="1:13" x14ac:dyDescent="0.25">
      <c r="A27" s="25" t="s">
        <v>50</v>
      </c>
      <c r="B27" s="41" t="s">
        <v>51</v>
      </c>
      <c r="C27" s="25" t="s">
        <v>1170</v>
      </c>
      <c r="D27" s="42"/>
      <c r="E27" s="42"/>
      <c r="F27" s="42"/>
      <c r="H27" s="23"/>
      <c r="L27" s="23"/>
      <c r="M27" s="23"/>
    </row>
    <row r="28" spans="1:13" x14ac:dyDescent="0.25">
      <c r="A28" s="25" t="s">
        <v>52</v>
      </c>
      <c r="B28" s="41" t="s">
        <v>53</v>
      </c>
      <c r="C28" s="25" t="s">
        <v>1170</v>
      </c>
      <c r="D28" s="42"/>
      <c r="E28" s="42"/>
      <c r="F28" s="42"/>
      <c r="H28" s="23"/>
      <c r="L28" s="23"/>
      <c r="M28" s="23"/>
    </row>
    <row r="29" spans="1:13" x14ac:dyDescent="0.25">
      <c r="A29" s="25" t="s">
        <v>54</v>
      </c>
      <c r="B29" s="41" t="s">
        <v>55</v>
      </c>
      <c r="C29" s="71" t="s">
        <v>1171</v>
      </c>
      <c r="E29" s="42"/>
      <c r="F29" s="42"/>
      <c r="H29" s="23"/>
      <c r="L29" s="23"/>
      <c r="M29" s="23"/>
    </row>
    <row r="30" spans="1:13" hidden="1" outlineLevel="1" x14ac:dyDescent="0.25">
      <c r="A30" s="25" t="s">
        <v>56</v>
      </c>
      <c r="B30" s="41"/>
      <c r="E30" s="42"/>
      <c r="F30" s="42"/>
      <c r="H30" s="23"/>
      <c r="L30" s="23"/>
      <c r="M30" s="23"/>
    </row>
    <row r="31" spans="1:13" hidden="1" outlineLevel="1" x14ac:dyDescent="0.25">
      <c r="A31" s="25" t="s">
        <v>57</v>
      </c>
      <c r="B31" s="41"/>
      <c r="E31" s="42"/>
      <c r="F31" s="42"/>
      <c r="H31" s="23"/>
      <c r="L31" s="23"/>
      <c r="M31" s="23"/>
    </row>
    <row r="32" spans="1:13" hidden="1" outlineLevel="1" x14ac:dyDescent="0.25">
      <c r="A32" s="25" t="s">
        <v>58</v>
      </c>
      <c r="B32" s="41"/>
      <c r="E32" s="42"/>
      <c r="F32" s="42"/>
      <c r="H32" s="23"/>
      <c r="L32" s="23"/>
      <c r="M32" s="23"/>
    </row>
    <row r="33" spans="1:13" hidden="1" outlineLevel="1" x14ac:dyDescent="0.25">
      <c r="A33" s="25" t="s">
        <v>59</v>
      </c>
      <c r="B33" s="41"/>
      <c r="E33" s="42"/>
      <c r="F33" s="42"/>
      <c r="H33" s="23"/>
      <c r="L33" s="23"/>
      <c r="M33" s="23"/>
    </row>
    <row r="34" spans="1:13" hidden="1" outlineLevel="1" x14ac:dyDescent="0.25">
      <c r="A34" s="25" t="s">
        <v>60</v>
      </c>
      <c r="B34" s="41"/>
      <c r="E34" s="42"/>
      <c r="F34" s="42"/>
      <c r="H34" s="23"/>
      <c r="L34" s="23"/>
      <c r="M34" s="23"/>
    </row>
    <row r="35" spans="1:13" hidden="1" outlineLevel="1" x14ac:dyDescent="0.25">
      <c r="A35" s="25" t="s">
        <v>61</v>
      </c>
      <c r="B35" s="43"/>
      <c r="E35" s="42"/>
      <c r="F35" s="42"/>
      <c r="H35" s="23"/>
      <c r="L35" s="23"/>
      <c r="M35" s="23"/>
    </row>
    <row r="36" spans="1:13" ht="18.75" collapsed="1" x14ac:dyDescent="0.25">
      <c r="A36" s="36"/>
      <c r="B36" s="36" t="s">
        <v>26</v>
      </c>
      <c r="C36" s="36"/>
      <c r="D36" s="37"/>
      <c r="E36" s="37"/>
      <c r="F36" s="37"/>
      <c r="G36" s="38"/>
      <c r="H36" s="23"/>
      <c r="L36" s="23"/>
      <c r="M36" s="23"/>
    </row>
    <row r="37" spans="1:13" ht="15" customHeight="1" x14ac:dyDescent="0.25">
      <c r="A37" s="44"/>
      <c r="B37" s="45" t="s">
        <v>62</v>
      </c>
      <c r="C37" s="44" t="s">
        <v>63</v>
      </c>
      <c r="D37" s="44"/>
      <c r="E37" s="46"/>
      <c r="F37" s="47"/>
      <c r="G37" s="47"/>
      <c r="H37" s="23"/>
      <c r="L37" s="23"/>
      <c r="M37" s="23"/>
    </row>
    <row r="38" spans="1:13" x14ac:dyDescent="0.25">
      <c r="A38" s="25" t="s">
        <v>4</v>
      </c>
      <c r="B38" s="42" t="s">
        <v>1151</v>
      </c>
      <c r="C38" s="227">
        <f>(13994949976.13+35401693.13)/1000000</f>
        <v>14030.351669259999</v>
      </c>
      <c r="F38" s="42"/>
      <c r="H38" s="23"/>
      <c r="L38" s="23"/>
      <c r="M38" s="23"/>
    </row>
    <row r="39" spans="1:13" x14ac:dyDescent="0.25">
      <c r="A39" s="25" t="s">
        <v>64</v>
      </c>
      <c r="B39" s="42" t="s">
        <v>65</v>
      </c>
      <c r="C39" s="227">
        <v>9165</v>
      </c>
      <c r="F39" s="42"/>
      <c r="H39" s="23"/>
      <c r="L39" s="23"/>
      <c r="M39" s="23"/>
    </row>
    <row r="40" spans="1:13" outlineLevel="1" x14ac:dyDescent="0.25">
      <c r="A40" s="25" t="s">
        <v>66</v>
      </c>
      <c r="B40" s="48" t="s">
        <v>67</v>
      </c>
      <c r="C40" s="227" t="s">
        <v>975</v>
      </c>
      <c r="F40" s="42"/>
      <c r="H40" s="23"/>
      <c r="L40" s="23"/>
      <c r="M40" s="23"/>
    </row>
    <row r="41" spans="1:13" outlineLevel="1" x14ac:dyDescent="0.25">
      <c r="A41" s="25" t="s">
        <v>69</v>
      </c>
      <c r="B41" s="48" t="s">
        <v>70</v>
      </c>
      <c r="C41" s="227" t="s">
        <v>975</v>
      </c>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99" t="s">
        <v>1152</v>
      </c>
      <c r="D44" s="44" t="s">
        <v>74</v>
      </c>
      <c r="E44" s="46"/>
      <c r="F44" s="47" t="s">
        <v>75</v>
      </c>
      <c r="G44" s="47" t="s">
        <v>76</v>
      </c>
      <c r="H44" s="23"/>
      <c r="L44" s="23"/>
      <c r="M44" s="23"/>
    </row>
    <row r="45" spans="1:13" x14ac:dyDescent="0.25">
      <c r="A45" s="25" t="s">
        <v>8</v>
      </c>
      <c r="B45" s="49" t="s">
        <v>77</v>
      </c>
      <c r="C45" s="101">
        <v>0.05</v>
      </c>
      <c r="D45" s="108">
        <v>0.53086215702454975</v>
      </c>
      <c r="F45" s="108">
        <v>0.39</v>
      </c>
      <c r="G45" s="25" t="s">
        <v>1172</v>
      </c>
      <c r="H45" s="23"/>
      <c r="L45" s="23"/>
      <c r="M45" s="23"/>
    </row>
    <row r="46" spans="1:13" hidden="1" outlineLevel="1" x14ac:dyDescent="0.25">
      <c r="A46" s="25" t="s">
        <v>78</v>
      </c>
      <c r="B46" s="40" t="s">
        <v>79</v>
      </c>
      <c r="G46" s="25"/>
      <c r="H46" s="23"/>
      <c r="L46" s="23"/>
      <c r="M46" s="23"/>
    </row>
    <row r="47" spans="1:13" hidden="1" outlineLevel="1" x14ac:dyDescent="0.25">
      <c r="A47" s="25" t="s">
        <v>80</v>
      </c>
      <c r="B47" s="40" t="s">
        <v>81</v>
      </c>
      <c r="G47" s="25"/>
      <c r="H47" s="23"/>
      <c r="L47" s="23"/>
      <c r="M47" s="23"/>
    </row>
    <row r="48" spans="1:13" hidden="1" outlineLevel="1" x14ac:dyDescent="0.25">
      <c r="A48" s="25" t="s">
        <v>82</v>
      </c>
      <c r="B48" s="40"/>
      <c r="G48" s="25"/>
      <c r="H48" s="23"/>
      <c r="L48" s="23"/>
      <c r="M48" s="23"/>
    </row>
    <row r="49" spans="1:13" hidden="1" outlineLevel="1" x14ac:dyDescent="0.25">
      <c r="A49" s="25" t="s">
        <v>83</v>
      </c>
      <c r="B49" s="40"/>
      <c r="G49" s="25"/>
      <c r="H49" s="23"/>
      <c r="L49" s="23"/>
      <c r="M49" s="23"/>
    </row>
    <row r="50" spans="1:13" hidden="1" outlineLevel="1" x14ac:dyDescent="0.25">
      <c r="A50" s="25" t="s">
        <v>84</v>
      </c>
      <c r="B50" s="40"/>
      <c r="G50" s="25"/>
      <c r="H50" s="23"/>
      <c r="L50" s="23"/>
      <c r="M50" s="23"/>
    </row>
    <row r="51" spans="1:13" hidden="1" outlineLevel="1" x14ac:dyDescent="0.25">
      <c r="A51" s="25" t="s">
        <v>85</v>
      </c>
      <c r="B51" s="40"/>
      <c r="G51" s="25"/>
      <c r="H51" s="23"/>
      <c r="L51" s="23"/>
      <c r="M51" s="23"/>
    </row>
    <row r="52" spans="1:13" ht="15" customHeight="1" collapsed="1" x14ac:dyDescent="0.25">
      <c r="A52" s="44"/>
      <c r="B52" s="45" t="s">
        <v>86</v>
      </c>
      <c r="C52" s="44" t="s">
        <v>63</v>
      </c>
      <c r="D52" s="44"/>
      <c r="E52" s="46"/>
      <c r="F52" s="47" t="s">
        <v>87</v>
      </c>
      <c r="G52" s="47"/>
      <c r="H52" s="23"/>
      <c r="L52" s="23"/>
      <c r="M52" s="23"/>
    </row>
    <row r="53" spans="1:13" x14ac:dyDescent="0.25">
      <c r="A53" s="25" t="s">
        <v>88</v>
      </c>
      <c r="B53" s="42" t="s">
        <v>89</v>
      </c>
      <c r="C53" s="227">
        <f>+(13994949976.13)/1000000</f>
        <v>13994.949976129999</v>
      </c>
      <c r="E53" s="50"/>
      <c r="F53" s="111">
        <f>IF($C$58=0,"",IF(C53="[for completion]","",C53/$C$58))</f>
        <v>0.99747677791943279</v>
      </c>
      <c r="G53" s="51"/>
      <c r="H53" s="23"/>
      <c r="L53" s="23"/>
      <c r="M53" s="23"/>
    </row>
    <row r="54" spans="1:13" x14ac:dyDescent="0.25">
      <c r="A54" s="25" t="s">
        <v>90</v>
      </c>
      <c r="B54" s="42" t="s">
        <v>91</v>
      </c>
      <c r="C54" s="25">
        <v>0</v>
      </c>
      <c r="E54" s="50"/>
      <c r="F54" s="111">
        <f>IF($C$58=0,"",IF(C54="[for completion]","",C54/$C$58))</f>
        <v>0</v>
      </c>
      <c r="G54" s="51"/>
      <c r="H54" s="23"/>
      <c r="L54" s="23"/>
      <c r="M54" s="23"/>
    </row>
    <row r="55" spans="1:13" x14ac:dyDescent="0.25">
      <c r="A55" s="25" t="s">
        <v>92</v>
      </c>
      <c r="B55" s="42" t="s">
        <v>93</v>
      </c>
      <c r="C55" s="25">
        <v>0</v>
      </c>
      <c r="E55" s="50"/>
      <c r="F55" s="111">
        <f>IF($C$58=0,"",IF(C55="[for completion]","",C55/$C$58))</f>
        <v>0</v>
      </c>
      <c r="G55" s="51"/>
      <c r="H55" s="23"/>
      <c r="L55" s="23"/>
      <c r="M55" s="23"/>
    </row>
    <row r="56" spans="1:13" x14ac:dyDescent="0.25">
      <c r="A56" s="25" t="s">
        <v>94</v>
      </c>
      <c r="B56" s="42" t="s">
        <v>95</v>
      </c>
      <c r="C56" s="227">
        <f>+(35401693.13)/1000000</f>
        <v>35.401693130000005</v>
      </c>
      <c r="E56" s="50"/>
      <c r="F56" s="111">
        <f>IF($C$58=0,"",IF(C56="[for completion]","",C56/$C$58))</f>
        <v>2.5232220805672216E-3</v>
      </c>
      <c r="G56" s="51"/>
      <c r="H56" s="23"/>
      <c r="L56" s="23"/>
      <c r="M56" s="23"/>
    </row>
    <row r="57" spans="1:13" x14ac:dyDescent="0.25">
      <c r="A57" s="25" t="s">
        <v>96</v>
      </c>
      <c r="B57" s="25" t="s">
        <v>97</v>
      </c>
      <c r="C57" s="25">
        <v>0</v>
      </c>
      <c r="E57" s="50"/>
      <c r="F57" s="111">
        <f>IF($C$58=0,"",IF(C57="[for completion]","",C57/$C$58))</f>
        <v>0</v>
      </c>
      <c r="G57" s="51"/>
      <c r="H57" s="23"/>
      <c r="L57" s="23"/>
      <c r="M57" s="23"/>
    </row>
    <row r="58" spans="1:13" x14ac:dyDescent="0.25">
      <c r="A58" s="25" t="s">
        <v>98</v>
      </c>
      <c r="B58" s="52" t="s">
        <v>99</v>
      </c>
      <c r="C58" s="50">
        <f>SUM(C53:C57)</f>
        <v>14030.351669259999</v>
      </c>
      <c r="D58" s="50"/>
      <c r="E58" s="50"/>
      <c r="F58" s="53">
        <f>SUM(F53:F57)</f>
        <v>1</v>
      </c>
      <c r="G58" s="51"/>
      <c r="H58" s="23"/>
      <c r="L58" s="23"/>
      <c r="M58" s="23"/>
    </row>
    <row r="59" spans="1:13" hidden="1" outlineLevel="1" x14ac:dyDescent="0.25">
      <c r="A59" s="25" t="s">
        <v>100</v>
      </c>
      <c r="B59" s="54" t="s">
        <v>101</v>
      </c>
      <c r="E59" s="50"/>
      <c r="F59" s="51">
        <f>IF($C$58=0,"",IF(C59="[for completion]","",C59/$C$58))</f>
        <v>0</v>
      </c>
      <c r="G59" s="51"/>
      <c r="H59" s="23"/>
      <c r="L59" s="23"/>
      <c r="M59" s="23"/>
    </row>
    <row r="60" spans="1:13" hidden="1" outlineLevel="1" x14ac:dyDescent="0.25">
      <c r="A60" s="25" t="s">
        <v>102</v>
      </c>
      <c r="B60" s="54" t="s">
        <v>101</v>
      </c>
      <c r="E60" s="50"/>
      <c r="F60" s="51">
        <f t="shared" ref="F60:F64" si="0">IF($C$58=0,"",IF(C60="[for completion]","",C60/$C$58))</f>
        <v>0</v>
      </c>
      <c r="G60" s="51"/>
      <c r="H60" s="23"/>
      <c r="L60" s="23"/>
      <c r="M60" s="23"/>
    </row>
    <row r="61" spans="1:13" hidden="1" outlineLevel="1" x14ac:dyDescent="0.25">
      <c r="A61" s="25" t="s">
        <v>103</v>
      </c>
      <c r="B61" s="54" t="s">
        <v>101</v>
      </c>
      <c r="E61" s="50"/>
      <c r="F61" s="51">
        <f t="shared" si="0"/>
        <v>0</v>
      </c>
      <c r="G61" s="51"/>
      <c r="H61" s="23"/>
      <c r="L61" s="23"/>
      <c r="M61" s="23"/>
    </row>
    <row r="62" spans="1:13" hidden="1" outlineLevel="1" x14ac:dyDescent="0.25">
      <c r="A62" s="25" t="s">
        <v>104</v>
      </c>
      <c r="B62" s="54" t="s">
        <v>101</v>
      </c>
      <c r="E62" s="50"/>
      <c r="F62" s="51">
        <f t="shared" si="0"/>
        <v>0</v>
      </c>
      <c r="G62" s="51"/>
      <c r="H62" s="23"/>
      <c r="L62" s="23"/>
      <c r="M62" s="23"/>
    </row>
    <row r="63" spans="1:13" hidden="1" outlineLevel="1" x14ac:dyDescent="0.25">
      <c r="A63" s="25" t="s">
        <v>105</v>
      </c>
      <c r="B63" s="54" t="s">
        <v>101</v>
      </c>
      <c r="E63" s="50"/>
      <c r="F63" s="51">
        <f t="shared" si="0"/>
        <v>0</v>
      </c>
      <c r="G63" s="51"/>
      <c r="H63" s="23"/>
      <c r="L63" s="23"/>
      <c r="M63" s="23"/>
    </row>
    <row r="64" spans="1:13" hidden="1" outlineLevel="1" x14ac:dyDescent="0.25">
      <c r="A64" s="25" t="s">
        <v>106</v>
      </c>
      <c r="B64" s="54" t="s">
        <v>101</v>
      </c>
      <c r="C64" s="55"/>
      <c r="D64" s="55"/>
      <c r="E64" s="55"/>
      <c r="F64" s="51">
        <f t="shared" si="0"/>
        <v>0</v>
      </c>
      <c r="G64" s="53"/>
      <c r="H64" s="23"/>
      <c r="L64" s="23"/>
      <c r="M64" s="23"/>
    </row>
    <row r="65" spans="1:13" ht="15" customHeight="1" collapsed="1" x14ac:dyDescent="0.25">
      <c r="A65" s="44"/>
      <c r="B65" s="45" t="s">
        <v>107</v>
      </c>
      <c r="C65" s="99" t="s">
        <v>1163</v>
      </c>
      <c r="D65" s="99" t="s">
        <v>1164</v>
      </c>
      <c r="E65" s="46"/>
      <c r="F65" s="47" t="s">
        <v>108</v>
      </c>
      <c r="G65" s="56" t="s">
        <v>109</v>
      </c>
      <c r="H65" s="23"/>
      <c r="L65" s="23"/>
      <c r="M65" s="23"/>
    </row>
    <row r="66" spans="1:13" x14ac:dyDescent="0.25">
      <c r="A66" s="25" t="s">
        <v>110</v>
      </c>
      <c r="B66" s="42" t="s">
        <v>111</v>
      </c>
      <c r="C66" s="228">
        <v>19.019433995657884</v>
      </c>
      <c r="D66" s="25" t="s">
        <v>975</v>
      </c>
      <c r="E66" s="39"/>
      <c r="F66" s="102">
        <v>1</v>
      </c>
      <c r="G66" s="25" t="s">
        <v>975</v>
      </c>
      <c r="H66" s="23"/>
      <c r="L66" s="23"/>
      <c r="M66" s="23"/>
    </row>
    <row r="67" spans="1:13" x14ac:dyDescent="0.25">
      <c r="B67" s="42"/>
      <c r="E67" s="39"/>
      <c r="F67" s="57"/>
      <c r="G67" s="58"/>
      <c r="H67" s="23"/>
      <c r="L67" s="23"/>
      <c r="M67" s="23"/>
    </row>
    <row r="68" spans="1:13" x14ac:dyDescent="0.25">
      <c r="B68" s="42" t="s">
        <v>1157</v>
      </c>
      <c r="C68" s="39"/>
      <c r="D68" s="39"/>
      <c r="E68" s="39"/>
      <c r="F68" s="58"/>
      <c r="G68" s="58"/>
      <c r="H68" s="23"/>
      <c r="L68" s="23"/>
      <c r="M68" s="23"/>
    </row>
    <row r="69" spans="1:13" x14ac:dyDescent="0.25">
      <c r="B69" s="42" t="s">
        <v>112</v>
      </c>
      <c r="E69" s="39"/>
      <c r="F69" s="58"/>
      <c r="G69" s="58"/>
      <c r="H69" s="23"/>
      <c r="L69" s="23"/>
      <c r="M69" s="23"/>
    </row>
    <row r="70" spans="1:13" x14ac:dyDescent="0.25">
      <c r="A70" s="25" t="s">
        <v>113</v>
      </c>
      <c r="B70" s="21" t="s">
        <v>114</v>
      </c>
      <c r="C70" s="105">
        <v>804.142595976856</v>
      </c>
      <c r="D70" s="23" t="s">
        <v>975</v>
      </c>
      <c r="E70" s="21"/>
      <c r="F70" s="113">
        <f>C70/$C$77</f>
        <v>5.7459483409973908E-2</v>
      </c>
      <c r="G70" s="23" t="s">
        <v>975</v>
      </c>
      <c r="H70" s="23"/>
      <c r="L70" s="23"/>
      <c r="M70" s="23"/>
    </row>
    <row r="71" spans="1:13" x14ac:dyDescent="0.25">
      <c r="A71" s="25" t="s">
        <v>115</v>
      </c>
      <c r="B71" s="21" t="s">
        <v>116</v>
      </c>
      <c r="C71" s="105">
        <v>794.92211036336744</v>
      </c>
      <c r="D71" s="23" t="s">
        <v>975</v>
      </c>
      <c r="E71" s="21"/>
      <c r="F71" s="113">
        <f t="shared" ref="F71:F77" si="1">C71/$C$77</f>
        <v>5.6800639639241236E-2</v>
      </c>
      <c r="G71" s="23" t="s">
        <v>975</v>
      </c>
      <c r="H71" s="23"/>
      <c r="L71" s="23"/>
      <c r="M71" s="23"/>
    </row>
    <row r="72" spans="1:13" x14ac:dyDescent="0.25">
      <c r="A72" s="25" t="s">
        <v>117</v>
      </c>
      <c r="B72" s="21" t="s">
        <v>118</v>
      </c>
      <c r="C72" s="105">
        <v>784.07960170363799</v>
      </c>
      <c r="D72" s="23" t="s">
        <v>975</v>
      </c>
      <c r="E72" s="21"/>
      <c r="F72" s="113">
        <f t="shared" si="1"/>
        <v>5.6025895272292972E-2</v>
      </c>
      <c r="G72" s="23" t="s">
        <v>975</v>
      </c>
      <c r="H72" s="23"/>
      <c r="L72" s="23"/>
      <c r="M72" s="23"/>
    </row>
    <row r="73" spans="1:13" x14ac:dyDescent="0.25">
      <c r="A73" s="25" t="s">
        <v>119</v>
      </c>
      <c r="B73" s="21" t="s">
        <v>120</v>
      </c>
      <c r="C73" s="105">
        <v>768.97448244718237</v>
      </c>
      <c r="D73" s="23" t="s">
        <v>975</v>
      </c>
      <c r="E73" s="21"/>
      <c r="F73" s="113">
        <f t="shared" si="1"/>
        <v>5.4946568852247232E-2</v>
      </c>
      <c r="G73" s="23" t="s">
        <v>975</v>
      </c>
      <c r="H73" s="23"/>
      <c r="L73" s="23"/>
      <c r="M73" s="23"/>
    </row>
    <row r="74" spans="1:13" x14ac:dyDescent="0.25">
      <c r="A74" s="25" t="s">
        <v>121</v>
      </c>
      <c r="B74" s="21" t="s">
        <v>122</v>
      </c>
      <c r="C74" s="105">
        <v>755.35551161777494</v>
      </c>
      <c r="D74" s="23" t="s">
        <v>975</v>
      </c>
      <c r="E74" s="21"/>
      <c r="F74" s="113">
        <f t="shared" si="1"/>
        <v>5.3973434196343768E-2</v>
      </c>
      <c r="G74" s="23" t="s">
        <v>975</v>
      </c>
      <c r="H74" s="23"/>
      <c r="L74" s="23"/>
      <c r="M74" s="23"/>
    </row>
    <row r="75" spans="1:13" x14ac:dyDescent="0.25">
      <c r="A75" s="25" t="s">
        <v>123</v>
      </c>
      <c r="B75" s="21" t="s">
        <v>124</v>
      </c>
      <c r="C75" s="104">
        <v>3480.615081312958</v>
      </c>
      <c r="D75" s="23" t="s">
        <v>975</v>
      </c>
      <c r="E75" s="21"/>
      <c r="F75" s="113">
        <f t="shared" si="1"/>
        <v>0.24870507484839532</v>
      </c>
      <c r="G75" s="23" t="s">
        <v>975</v>
      </c>
      <c r="H75" s="23"/>
      <c r="L75" s="23"/>
      <c r="M75" s="23"/>
    </row>
    <row r="76" spans="1:13" x14ac:dyDescent="0.25">
      <c r="A76" s="25" t="s">
        <v>125</v>
      </c>
      <c r="B76" s="21" t="s">
        <v>126</v>
      </c>
      <c r="C76" s="104">
        <v>6606.8605927082153</v>
      </c>
      <c r="D76" s="23" t="s">
        <v>975</v>
      </c>
      <c r="E76" s="21"/>
      <c r="F76" s="113">
        <f t="shared" si="1"/>
        <v>0.47208890378150553</v>
      </c>
      <c r="G76" s="23" t="s">
        <v>975</v>
      </c>
      <c r="H76" s="23"/>
      <c r="L76" s="23"/>
      <c r="M76" s="23"/>
    </row>
    <row r="77" spans="1:13" x14ac:dyDescent="0.25">
      <c r="A77" s="25" t="s">
        <v>127</v>
      </c>
      <c r="B77" s="59" t="s">
        <v>99</v>
      </c>
      <c r="C77" s="50">
        <f>SUM(C70:C76)</f>
        <v>13994.949976129992</v>
      </c>
      <c r="D77" s="50"/>
      <c r="E77" s="42"/>
      <c r="F77" s="102">
        <f t="shared" si="1"/>
        <v>1</v>
      </c>
      <c r="G77" s="53">
        <f>SUM(G70:G76)</f>
        <v>0</v>
      </c>
      <c r="H77" s="23"/>
      <c r="L77" s="23"/>
      <c r="M77" s="23"/>
    </row>
    <row r="78" spans="1:13" hidden="1" outlineLevel="1" x14ac:dyDescent="0.25">
      <c r="A78" s="25" t="s">
        <v>128</v>
      </c>
      <c r="B78" s="60" t="s">
        <v>129</v>
      </c>
      <c r="C78" s="50"/>
      <c r="D78" s="50"/>
      <c r="E78" s="42"/>
      <c r="F78" s="51">
        <f>IF($C$77=0,"",IF(C78="[for completion]","",C78/$C$77))</f>
        <v>0</v>
      </c>
      <c r="G78" s="51" t="str">
        <f t="shared" ref="G78:G87" si="2">IF($D$77=0,"",IF(D78="[for completion]","",D78/$D$77))</f>
        <v/>
      </c>
      <c r="H78" s="23"/>
      <c r="L78" s="23"/>
      <c r="M78" s="23"/>
    </row>
    <row r="79" spans="1:13" hidden="1" outlineLevel="1" x14ac:dyDescent="0.25">
      <c r="A79" s="25" t="s">
        <v>130</v>
      </c>
      <c r="B79" s="60" t="s">
        <v>131</v>
      </c>
      <c r="C79" s="50"/>
      <c r="D79" s="50"/>
      <c r="E79" s="42"/>
      <c r="F79" s="51">
        <f t="shared" ref="F79:F87" si="3">IF($C$77=0,"",IF(C79="[for completion]","",C79/$C$77))</f>
        <v>0</v>
      </c>
      <c r="G79" s="51" t="str">
        <f t="shared" si="2"/>
        <v/>
      </c>
      <c r="H79" s="23"/>
      <c r="L79" s="23"/>
      <c r="M79" s="23"/>
    </row>
    <row r="80" spans="1:13" hidden="1" outlineLevel="1" x14ac:dyDescent="0.25">
      <c r="A80" s="25" t="s">
        <v>132</v>
      </c>
      <c r="B80" s="60" t="s">
        <v>133</v>
      </c>
      <c r="C80" s="50"/>
      <c r="D80" s="50"/>
      <c r="E80" s="42"/>
      <c r="F80" s="51">
        <f t="shared" si="3"/>
        <v>0</v>
      </c>
      <c r="G80" s="51" t="str">
        <f t="shared" si="2"/>
        <v/>
      </c>
      <c r="H80" s="23"/>
      <c r="L80" s="23"/>
      <c r="M80" s="23"/>
    </row>
    <row r="81" spans="1:13" hidden="1" outlineLevel="1" x14ac:dyDescent="0.25">
      <c r="A81" s="25" t="s">
        <v>134</v>
      </c>
      <c r="B81" s="60" t="s">
        <v>135</v>
      </c>
      <c r="C81" s="50"/>
      <c r="D81" s="50"/>
      <c r="E81" s="42"/>
      <c r="F81" s="51">
        <f t="shared" si="3"/>
        <v>0</v>
      </c>
      <c r="G81" s="51" t="str">
        <f t="shared" si="2"/>
        <v/>
      </c>
      <c r="H81" s="23"/>
      <c r="L81" s="23"/>
      <c r="M81" s="23"/>
    </row>
    <row r="82" spans="1:13" hidden="1" outlineLevel="1" x14ac:dyDescent="0.25">
      <c r="A82" s="25" t="s">
        <v>136</v>
      </c>
      <c r="B82" s="60" t="s">
        <v>137</v>
      </c>
      <c r="C82" s="50"/>
      <c r="D82" s="50"/>
      <c r="E82" s="42"/>
      <c r="F82" s="51">
        <f t="shared" si="3"/>
        <v>0</v>
      </c>
      <c r="G82" s="51" t="str">
        <f t="shared" si="2"/>
        <v/>
      </c>
      <c r="H82" s="23"/>
      <c r="L82" s="23"/>
      <c r="M82" s="23"/>
    </row>
    <row r="83" spans="1:13" hidden="1" outlineLevel="1" x14ac:dyDescent="0.25">
      <c r="A83" s="25" t="s">
        <v>138</v>
      </c>
      <c r="B83" s="60"/>
      <c r="C83" s="50"/>
      <c r="D83" s="50"/>
      <c r="E83" s="42"/>
      <c r="F83" s="51"/>
      <c r="G83" s="51"/>
      <c r="H83" s="23"/>
      <c r="L83" s="23"/>
      <c r="M83" s="23"/>
    </row>
    <row r="84" spans="1:13" hidden="1" outlineLevel="1" x14ac:dyDescent="0.25">
      <c r="A84" s="25" t="s">
        <v>139</v>
      </c>
      <c r="B84" s="60"/>
      <c r="C84" s="50"/>
      <c r="D84" s="50"/>
      <c r="E84" s="42"/>
      <c r="F84" s="51"/>
      <c r="G84" s="51"/>
      <c r="H84" s="23"/>
      <c r="L84" s="23"/>
      <c r="M84" s="23"/>
    </row>
    <row r="85" spans="1:13" hidden="1" outlineLevel="1" x14ac:dyDescent="0.25">
      <c r="A85" s="25" t="s">
        <v>140</v>
      </c>
      <c r="B85" s="60"/>
      <c r="C85" s="50"/>
      <c r="D85" s="50"/>
      <c r="E85" s="42"/>
      <c r="F85" s="51"/>
      <c r="G85" s="51"/>
      <c r="H85" s="23"/>
      <c r="L85" s="23"/>
      <c r="M85" s="23"/>
    </row>
    <row r="86" spans="1:13" hidden="1" outlineLevel="1" x14ac:dyDescent="0.25">
      <c r="A86" s="25" t="s">
        <v>141</v>
      </c>
      <c r="B86" s="59"/>
      <c r="C86" s="50"/>
      <c r="D86" s="50"/>
      <c r="E86" s="42"/>
      <c r="F86" s="51">
        <f t="shared" si="3"/>
        <v>0</v>
      </c>
      <c r="G86" s="51" t="str">
        <f t="shared" si="2"/>
        <v/>
      </c>
      <c r="H86" s="23"/>
      <c r="L86" s="23"/>
      <c r="M86" s="23"/>
    </row>
    <row r="87" spans="1:13" hidden="1" outlineLevel="1" x14ac:dyDescent="0.25">
      <c r="A87" s="25" t="s">
        <v>142</v>
      </c>
      <c r="B87" s="60"/>
      <c r="C87" s="50"/>
      <c r="D87" s="50"/>
      <c r="E87" s="42"/>
      <c r="F87" s="51">
        <f t="shared" si="3"/>
        <v>0</v>
      </c>
      <c r="G87" s="51" t="str">
        <f t="shared" si="2"/>
        <v/>
      </c>
      <c r="H87" s="23"/>
      <c r="L87" s="23"/>
      <c r="M87" s="23"/>
    </row>
    <row r="88" spans="1:13" ht="15" customHeight="1" collapsed="1" x14ac:dyDescent="0.25">
      <c r="A88" s="44"/>
      <c r="B88" s="45" t="s">
        <v>143</v>
      </c>
      <c r="C88" s="99" t="s">
        <v>1165</v>
      </c>
      <c r="D88" s="99" t="s">
        <v>1166</v>
      </c>
      <c r="E88" s="46"/>
      <c r="F88" s="47" t="s">
        <v>144</v>
      </c>
      <c r="G88" s="44" t="s">
        <v>145</v>
      </c>
      <c r="H88" s="23"/>
      <c r="L88" s="23"/>
      <c r="M88" s="23"/>
    </row>
    <row r="89" spans="1:13" x14ac:dyDescent="0.25">
      <c r="A89" s="25" t="s">
        <v>146</v>
      </c>
      <c r="B89" s="42" t="s">
        <v>111</v>
      </c>
      <c r="C89" s="103">
        <v>3.64</v>
      </c>
      <c r="D89" s="103">
        <v>4.6399999999999997</v>
      </c>
      <c r="E89" s="39"/>
      <c r="F89" s="57"/>
      <c r="G89" s="58"/>
      <c r="H89" s="23"/>
      <c r="L89" s="23"/>
      <c r="M89" s="23"/>
    </row>
    <row r="90" spans="1:13" x14ac:dyDescent="0.25">
      <c r="B90" s="42"/>
      <c r="E90" s="39"/>
      <c r="F90" s="57"/>
      <c r="G90" s="58"/>
      <c r="H90" s="23"/>
      <c r="L90" s="23"/>
      <c r="M90" s="23"/>
    </row>
    <row r="91" spans="1:13" x14ac:dyDescent="0.25">
      <c r="B91" s="42" t="s">
        <v>1158</v>
      </c>
      <c r="C91" s="39"/>
      <c r="D91" s="39"/>
      <c r="E91" s="39"/>
      <c r="F91" s="58"/>
      <c r="G91" s="58"/>
      <c r="H91" s="23"/>
      <c r="L91" s="23"/>
      <c r="M91" s="23"/>
    </row>
    <row r="92" spans="1:13" x14ac:dyDescent="0.25">
      <c r="A92" s="25" t="s">
        <v>147</v>
      </c>
      <c r="B92" s="42" t="s">
        <v>112</v>
      </c>
      <c r="E92" s="39"/>
      <c r="F92" s="58"/>
      <c r="G92" s="58"/>
      <c r="H92" s="23"/>
      <c r="L92" s="23"/>
      <c r="M92" s="23"/>
    </row>
    <row r="93" spans="1:13" x14ac:dyDescent="0.25">
      <c r="A93" s="25" t="s">
        <v>148</v>
      </c>
      <c r="B93" s="21" t="s">
        <v>114</v>
      </c>
      <c r="C93" s="25">
        <v>2925</v>
      </c>
      <c r="D93" s="25">
        <v>0</v>
      </c>
      <c r="E93" s="21"/>
      <c r="F93" s="112">
        <f>IF($C$100=0,"",IF(C93="[for completion]","",C93/$C$100))</f>
        <v>0.31914893617021278</v>
      </c>
      <c r="G93" s="112">
        <f>IF($D$100=0,"",IF(D93="[Mark as ND1 if not relevant]","",D93/$D$100))</f>
        <v>0</v>
      </c>
      <c r="H93" s="23"/>
      <c r="L93" s="23"/>
      <c r="M93" s="23"/>
    </row>
    <row r="94" spans="1:13" x14ac:dyDescent="0.25">
      <c r="A94" s="25" t="s">
        <v>149</v>
      </c>
      <c r="B94" s="21" t="s">
        <v>116</v>
      </c>
      <c r="C94" s="25">
        <v>1000</v>
      </c>
      <c r="D94" s="25">
        <v>2925</v>
      </c>
      <c r="E94" s="21"/>
      <c r="F94" s="112">
        <f t="shared" ref="F94:F110" si="4">IF($C$100=0,"",IF(C94="[for completion]","",C94/$C$100))</f>
        <v>0.10911074740861974</v>
      </c>
      <c r="G94" s="112">
        <f t="shared" ref="G94:G99" si="5">IF($D$100=0,"",IF(D94="[Mark as ND1 if not relevant]","",D94/$D$100))</f>
        <v>0.31914893617021278</v>
      </c>
      <c r="H94" s="23"/>
      <c r="L94" s="23"/>
      <c r="M94" s="23"/>
    </row>
    <row r="95" spans="1:13" x14ac:dyDescent="0.25">
      <c r="A95" s="25" t="s">
        <v>150</v>
      </c>
      <c r="B95" s="21" t="s">
        <v>118</v>
      </c>
      <c r="C95" s="25">
        <v>65</v>
      </c>
      <c r="D95" s="25">
        <v>1065</v>
      </c>
      <c r="E95" s="21"/>
      <c r="F95" s="112">
        <f t="shared" si="4"/>
        <v>7.0921985815602835E-3</v>
      </c>
      <c r="G95" s="112">
        <f t="shared" si="5"/>
        <v>0.11620294599018004</v>
      </c>
      <c r="H95" s="23"/>
      <c r="L95" s="23"/>
      <c r="M95" s="23"/>
    </row>
    <row r="96" spans="1:13" x14ac:dyDescent="0.25">
      <c r="A96" s="25" t="s">
        <v>151</v>
      </c>
      <c r="B96" s="21" t="s">
        <v>120</v>
      </c>
      <c r="C96" s="25">
        <v>1250</v>
      </c>
      <c r="D96" s="25">
        <v>0</v>
      </c>
      <c r="E96" s="21"/>
      <c r="F96" s="112">
        <f t="shared" si="4"/>
        <v>0.13638843426077468</v>
      </c>
      <c r="G96" s="112">
        <f t="shared" si="5"/>
        <v>0</v>
      </c>
      <c r="H96" s="23"/>
      <c r="L96" s="23"/>
      <c r="M96" s="23"/>
    </row>
    <row r="97" spans="1:14" x14ac:dyDescent="0.25">
      <c r="A97" s="25" t="s">
        <v>152</v>
      </c>
      <c r="B97" s="21" t="s">
        <v>122</v>
      </c>
      <c r="C97" s="25">
        <v>1400</v>
      </c>
      <c r="D97" s="25">
        <v>1250</v>
      </c>
      <c r="E97" s="21"/>
      <c r="F97" s="112">
        <f t="shared" si="4"/>
        <v>0.15275504637206766</v>
      </c>
      <c r="G97" s="112">
        <f t="shared" si="5"/>
        <v>0.13638843426077468</v>
      </c>
      <c r="H97" s="23"/>
      <c r="L97" s="23"/>
      <c r="M97" s="23"/>
    </row>
    <row r="98" spans="1:14" x14ac:dyDescent="0.25">
      <c r="A98" s="25" t="s">
        <v>153</v>
      </c>
      <c r="B98" s="21" t="s">
        <v>124</v>
      </c>
      <c r="C98" s="25">
        <v>2500</v>
      </c>
      <c r="D98" s="25">
        <v>3150</v>
      </c>
      <c r="E98" s="21"/>
      <c r="F98" s="112">
        <f t="shared" si="4"/>
        <v>0.27277686852154936</v>
      </c>
      <c r="G98" s="112">
        <f t="shared" si="5"/>
        <v>0.34369885433715219</v>
      </c>
      <c r="H98" s="23"/>
      <c r="L98" s="23"/>
      <c r="M98" s="23"/>
    </row>
    <row r="99" spans="1:14" x14ac:dyDescent="0.25">
      <c r="A99" s="25" t="s">
        <v>154</v>
      </c>
      <c r="B99" s="21" t="s">
        <v>126</v>
      </c>
      <c r="C99" s="25">
        <v>25</v>
      </c>
      <c r="D99" s="25">
        <v>775</v>
      </c>
      <c r="E99" s="21"/>
      <c r="F99" s="112">
        <f t="shared" si="4"/>
        <v>2.7277686852154939E-3</v>
      </c>
      <c r="G99" s="112">
        <f t="shared" si="5"/>
        <v>8.4560829241680305E-2</v>
      </c>
      <c r="H99" s="23"/>
      <c r="L99" s="23"/>
      <c r="M99" s="23"/>
    </row>
    <row r="100" spans="1:14" x14ac:dyDescent="0.25">
      <c r="A100" s="25" t="s">
        <v>155</v>
      </c>
      <c r="B100" s="59" t="s">
        <v>99</v>
      </c>
      <c r="C100" s="50">
        <f>SUM(C93:C99)</f>
        <v>9165</v>
      </c>
      <c r="D100" s="50">
        <f>SUM(D93:D99)</f>
        <v>9165</v>
      </c>
      <c r="E100" s="42"/>
      <c r="F100" s="53">
        <f t="shared" ref="F100" si="6">SUM(F93:F99)</f>
        <v>1</v>
      </c>
      <c r="G100" s="53">
        <f>SUM(G93:G99)</f>
        <v>1</v>
      </c>
      <c r="H100" s="23"/>
      <c r="L100" s="23"/>
      <c r="M100" s="23"/>
    </row>
    <row r="101" spans="1:14" hidden="1" outlineLevel="1" x14ac:dyDescent="0.25">
      <c r="A101" s="25" t="s">
        <v>156</v>
      </c>
      <c r="B101" s="60" t="s">
        <v>129</v>
      </c>
      <c r="C101" s="50"/>
      <c r="D101" s="50"/>
      <c r="E101" s="42"/>
      <c r="F101" s="51">
        <f t="shared" si="4"/>
        <v>0</v>
      </c>
      <c r="G101" s="51">
        <f t="shared" ref="G101:G110" si="7">IF($D$100=0,"",IF(D101="[for completion]","",D101/$D$100))</f>
        <v>0</v>
      </c>
      <c r="H101" s="23"/>
      <c r="L101" s="23"/>
      <c r="M101" s="23"/>
    </row>
    <row r="102" spans="1:14" hidden="1" outlineLevel="1" x14ac:dyDescent="0.25">
      <c r="A102" s="25" t="s">
        <v>157</v>
      </c>
      <c r="B102" s="60" t="s">
        <v>131</v>
      </c>
      <c r="C102" s="50"/>
      <c r="D102" s="50"/>
      <c r="E102" s="42"/>
      <c r="F102" s="51">
        <f t="shared" si="4"/>
        <v>0</v>
      </c>
      <c r="G102" s="51">
        <f t="shared" si="7"/>
        <v>0</v>
      </c>
      <c r="H102" s="23"/>
      <c r="L102" s="23"/>
      <c r="M102" s="23"/>
    </row>
    <row r="103" spans="1:14" hidden="1" outlineLevel="1" x14ac:dyDescent="0.25">
      <c r="A103" s="25" t="s">
        <v>158</v>
      </c>
      <c r="B103" s="60" t="s">
        <v>133</v>
      </c>
      <c r="C103" s="50"/>
      <c r="D103" s="50"/>
      <c r="E103" s="42"/>
      <c r="F103" s="51">
        <f t="shared" si="4"/>
        <v>0</v>
      </c>
      <c r="G103" s="51">
        <f t="shared" si="7"/>
        <v>0</v>
      </c>
      <c r="H103" s="23"/>
      <c r="L103" s="23"/>
      <c r="M103" s="23"/>
    </row>
    <row r="104" spans="1:14" hidden="1" outlineLevel="1" x14ac:dyDescent="0.25">
      <c r="A104" s="25" t="s">
        <v>159</v>
      </c>
      <c r="B104" s="60" t="s">
        <v>135</v>
      </c>
      <c r="C104" s="50"/>
      <c r="D104" s="50"/>
      <c r="E104" s="42"/>
      <c r="F104" s="51">
        <f t="shared" si="4"/>
        <v>0</v>
      </c>
      <c r="G104" s="51">
        <f t="shared" si="7"/>
        <v>0</v>
      </c>
      <c r="H104" s="23"/>
      <c r="L104" s="23"/>
      <c r="M104" s="23"/>
    </row>
    <row r="105" spans="1:14" hidden="1" outlineLevel="1" x14ac:dyDescent="0.25">
      <c r="A105" s="25" t="s">
        <v>160</v>
      </c>
      <c r="B105" s="60" t="s">
        <v>137</v>
      </c>
      <c r="C105" s="50"/>
      <c r="D105" s="50"/>
      <c r="E105" s="42"/>
      <c r="F105" s="51">
        <f t="shared" si="4"/>
        <v>0</v>
      </c>
      <c r="G105" s="51">
        <f t="shared" si="7"/>
        <v>0</v>
      </c>
      <c r="H105" s="23"/>
      <c r="L105" s="23"/>
      <c r="M105" s="23"/>
    </row>
    <row r="106" spans="1:14" hidden="1" outlineLevel="1" x14ac:dyDescent="0.25">
      <c r="A106" s="25" t="s">
        <v>161</v>
      </c>
      <c r="B106" s="60"/>
      <c r="C106" s="50"/>
      <c r="D106" s="50"/>
      <c r="E106" s="42"/>
      <c r="F106" s="51"/>
      <c r="G106" s="51"/>
      <c r="H106" s="23"/>
      <c r="L106" s="23"/>
      <c r="M106" s="23"/>
    </row>
    <row r="107" spans="1:14" hidden="1" outlineLevel="1" x14ac:dyDescent="0.25">
      <c r="A107" s="25" t="s">
        <v>162</v>
      </c>
      <c r="B107" s="60"/>
      <c r="C107" s="50"/>
      <c r="D107" s="50"/>
      <c r="E107" s="42"/>
      <c r="F107" s="51"/>
      <c r="G107" s="51"/>
      <c r="H107" s="23"/>
      <c r="L107" s="23"/>
      <c r="M107" s="23"/>
    </row>
    <row r="108" spans="1:14" hidden="1" outlineLevel="1" x14ac:dyDescent="0.25">
      <c r="A108" s="25" t="s">
        <v>163</v>
      </c>
      <c r="B108" s="59"/>
      <c r="C108" s="50"/>
      <c r="D108" s="50"/>
      <c r="E108" s="42"/>
      <c r="F108" s="51">
        <f t="shared" si="4"/>
        <v>0</v>
      </c>
      <c r="G108" s="51">
        <f t="shared" si="7"/>
        <v>0</v>
      </c>
      <c r="H108" s="23"/>
      <c r="L108" s="23"/>
      <c r="M108" s="23"/>
    </row>
    <row r="109" spans="1:14" hidden="1" outlineLevel="1" x14ac:dyDescent="0.25">
      <c r="A109" s="25" t="s">
        <v>164</v>
      </c>
      <c r="B109" s="60"/>
      <c r="C109" s="50"/>
      <c r="D109" s="50"/>
      <c r="E109" s="42"/>
      <c r="F109" s="51">
        <f t="shared" si="4"/>
        <v>0</v>
      </c>
      <c r="G109" s="51">
        <f t="shared" si="7"/>
        <v>0</v>
      </c>
      <c r="H109" s="23"/>
      <c r="L109" s="23"/>
      <c r="M109" s="23"/>
    </row>
    <row r="110" spans="1:14" hidden="1" outlineLevel="1" x14ac:dyDescent="0.25">
      <c r="A110" s="25" t="s">
        <v>165</v>
      </c>
      <c r="B110" s="60"/>
      <c r="C110" s="50"/>
      <c r="D110" s="50"/>
      <c r="E110" s="42"/>
      <c r="F110" s="51">
        <f t="shared" si="4"/>
        <v>0</v>
      </c>
      <c r="G110" s="51">
        <f t="shared" si="7"/>
        <v>0</v>
      </c>
      <c r="H110" s="23"/>
      <c r="L110" s="23"/>
      <c r="M110" s="23"/>
    </row>
    <row r="111" spans="1:14" ht="15" customHeight="1" collapsed="1" x14ac:dyDescent="0.25">
      <c r="A111" s="44"/>
      <c r="B111" s="45" t="s">
        <v>166</v>
      </c>
      <c r="C111" s="47" t="s">
        <v>167</v>
      </c>
      <c r="D111" s="47" t="s">
        <v>168</v>
      </c>
      <c r="E111" s="46"/>
      <c r="F111" s="47" t="s">
        <v>169</v>
      </c>
      <c r="G111" s="47" t="s">
        <v>170</v>
      </c>
      <c r="H111" s="23"/>
      <c r="L111" s="23"/>
      <c r="M111" s="23"/>
    </row>
    <row r="112" spans="1:14" s="61" customFormat="1" x14ac:dyDescent="0.25">
      <c r="A112" s="25" t="s">
        <v>171</v>
      </c>
      <c r="B112" s="42" t="s">
        <v>172</v>
      </c>
      <c r="C112" s="104">
        <f>C53</f>
        <v>13994.949976129999</v>
      </c>
      <c r="D112" s="104">
        <f>C112</f>
        <v>13994.949976129999</v>
      </c>
      <c r="E112" s="51"/>
      <c r="F112" s="51">
        <f t="shared" ref="F112:F123" si="8">IF($C$127=0,"",IF(C112="[for completion]","",C112/$C$127))</f>
        <v>1</v>
      </c>
      <c r="G112" s="51">
        <f t="shared" ref="G112:G123" si="9">IF($D$127=0,"",IF(D112="[for completion]","",D112/$D$127))</f>
        <v>1</v>
      </c>
      <c r="H112" s="23"/>
      <c r="I112" s="25"/>
      <c r="J112" s="25"/>
      <c r="K112" s="25"/>
      <c r="L112" s="23"/>
      <c r="M112" s="23"/>
      <c r="N112" s="23"/>
    </row>
    <row r="113" spans="1:14" s="61" customFormat="1" x14ac:dyDescent="0.25">
      <c r="A113" s="25" t="s">
        <v>173</v>
      </c>
      <c r="B113" s="42" t="s">
        <v>174</v>
      </c>
      <c r="C113" s="25">
        <v>0</v>
      </c>
      <c r="D113" s="25">
        <v>0</v>
      </c>
      <c r="E113" s="51"/>
      <c r="F113" s="112">
        <f t="shared" si="8"/>
        <v>0</v>
      </c>
      <c r="G113" s="112">
        <f t="shared" si="9"/>
        <v>0</v>
      </c>
      <c r="H113" s="23"/>
      <c r="I113" s="25"/>
      <c r="J113" s="25"/>
      <c r="K113" s="25"/>
      <c r="L113" s="23"/>
      <c r="M113" s="23"/>
      <c r="N113" s="23"/>
    </row>
    <row r="114" spans="1:14" s="61" customFormat="1" x14ac:dyDescent="0.25">
      <c r="A114" s="25" t="s">
        <v>175</v>
      </c>
      <c r="B114" s="42" t="s">
        <v>176</v>
      </c>
      <c r="C114" s="25">
        <v>0</v>
      </c>
      <c r="D114" s="25">
        <v>0</v>
      </c>
      <c r="E114" s="51"/>
      <c r="F114" s="112">
        <f t="shared" si="8"/>
        <v>0</v>
      </c>
      <c r="G114" s="112">
        <f t="shared" si="9"/>
        <v>0</v>
      </c>
      <c r="H114" s="23"/>
      <c r="I114" s="25"/>
      <c r="J114" s="25"/>
      <c r="K114" s="25"/>
      <c r="L114" s="23"/>
      <c r="M114" s="23"/>
      <c r="N114" s="23"/>
    </row>
    <row r="115" spans="1:14" s="61" customFormat="1" x14ac:dyDescent="0.25">
      <c r="A115" s="25" t="s">
        <v>177</v>
      </c>
      <c r="B115" s="42" t="s">
        <v>178</v>
      </c>
      <c r="C115" s="25">
        <v>0</v>
      </c>
      <c r="D115" s="25">
        <v>0</v>
      </c>
      <c r="E115" s="51"/>
      <c r="F115" s="112">
        <f t="shared" si="8"/>
        <v>0</v>
      </c>
      <c r="G115" s="112">
        <f t="shared" si="9"/>
        <v>0</v>
      </c>
      <c r="H115" s="23"/>
      <c r="I115" s="25"/>
      <c r="J115" s="25"/>
      <c r="K115" s="25"/>
      <c r="L115" s="23"/>
      <c r="M115" s="23"/>
      <c r="N115" s="23"/>
    </row>
    <row r="116" spans="1:14" s="61" customFormat="1" x14ac:dyDescent="0.25">
      <c r="A116" s="25" t="s">
        <v>179</v>
      </c>
      <c r="B116" s="42" t="s">
        <v>180</v>
      </c>
      <c r="C116" s="25">
        <v>0</v>
      </c>
      <c r="D116" s="25">
        <v>0</v>
      </c>
      <c r="E116" s="51"/>
      <c r="F116" s="112">
        <f t="shared" si="8"/>
        <v>0</v>
      </c>
      <c r="G116" s="112">
        <f t="shared" si="9"/>
        <v>0</v>
      </c>
      <c r="H116" s="23"/>
      <c r="I116" s="25"/>
      <c r="J116" s="25"/>
      <c r="K116" s="25"/>
      <c r="L116" s="23"/>
      <c r="M116" s="23"/>
      <c r="N116" s="23"/>
    </row>
    <row r="117" spans="1:14" s="61" customFormat="1" x14ac:dyDescent="0.25">
      <c r="A117" s="25" t="s">
        <v>181</v>
      </c>
      <c r="B117" s="42" t="s">
        <v>182</v>
      </c>
      <c r="C117" s="25">
        <v>0</v>
      </c>
      <c r="D117" s="25">
        <v>0</v>
      </c>
      <c r="E117" s="42"/>
      <c r="F117" s="112">
        <f t="shared" si="8"/>
        <v>0</v>
      </c>
      <c r="G117" s="112">
        <f t="shared" si="9"/>
        <v>0</v>
      </c>
      <c r="H117" s="23"/>
      <c r="I117" s="25"/>
      <c r="J117" s="25"/>
      <c r="K117" s="25"/>
      <c r="L117" s="23"/>
      <c r="M117" s="23"/>
      <c r="N117" s="23"/>
    </row>
    <row r="118" spans="1:14" x14ac:dyDescent="0.25">
      <c r="A118" s="25" t="s">
        <v>183</v>
      </c>
      <c r="B118" s="42" t="s">
        <v>184</v>
      </c>
      <c r="C118" s="25">
        <v>0</v>
      </c>
      <c r="D118" s="25">
        <v>0</v>
      </c>
      <c r="E118" s="42"/>
      <c r="F118" s="112">
        <f t="shared" si="8"/>
        <v>0</v>
      </c>
      <c r="G118" s="112">
        <f t="shared" si="9"/>
        <v>0</v>
      </c>
      <c r="H118" s="23"/>
      <c r="L118" s="23"/>
      <c r="M118" s="23"/>
    </row>
    <row r="119" spans="1:14" x14ac:dyDescent="0.25">
      <c r="A119" s="25" t="s">
        <v>185</v>
      </c>
      <c r="B119" s="42" t="s">
        <v>186</v>
      </c>
      <c r="C119" s="25">
        <v>0</v>
      </c>
      <c r="D119" s="25">
        <v>0</v>
      </c>
      <c r="E119" s="42"/>
      <c r="F119" s="112">
        <f t="shared" si="8"/>
        <v>0</v>
      </c>
      <c r="G119" s="112">
        <f t="shared" si="9"/>
        <v>0</v>
      </c>
      <c r="H119" s="23"/>
      <c r="L119" s="23"/>
      <c r="M119" s="23"/>
    </row>
    <row r="120" spans="1:14" x14ac:dyDescent="0.25">
      <c r="A120" s="25" t="s">
        <v>187</v>
      </c>
      <c r="B120" s="42" t="s">
        <v>188</v>
      </c>
      <c r="C120" s="25">
        <v>0</v>
      </c>
      <c r="D120" s="25">
        <v>0</v>
      </c>
      <c r="E120" s="42"/>
      <c r="F120" s="112">
        <f t="shared" si="8"/>
        <v>0</v>
      </c>
      <c r="G120" s="112">
        <f t="shared" si="9"/>
        <v>0</v>
      </c>
      <c r="H120" s="23"/>
      <c r="L120" s="23"/>
      <c r="M120" s="23"/>
    </row>
    <row r="121" spans="1:14" x14ac:dyDescent="0.25">
      <c r="A121" s="25" t="s">
        <v>189</v>
      </c>
      <c r="B121" s="42" t="s">
        <v>190</v>
      </c>
      <c r="C121" s="25">
        <v>0</v>
      </c>
      <c r="D121" s="25">
        <v>0</v>
      </c>
      <c r="E121" s="42"/>
      <c r="F121" s="112">
        <f t="shared" si="8"/>
        <v>0</v>
      </c>
      <c r="G121" s="112">
        <f t="shared" si="9"/>
        <v>0</v>
      </c>
      <c r="H121" s="23"/>
      <c r="L121" s="23"/>
      <c r="M121" s="23"/>
    </row>
    <row r="122" spans="1:14" x14ac:dyDescent="0.25">
      <c r="A122" s="25" t="s">
        <v>191</v>
      </c>
      <c r="B122" s="42" t="s">
        <v>192</v>
      </c>
      <c r="C122" s="25">
        <v>0</v>
      </c>
      <c r="D122" s="25">
        <v>0</v>
      </c>
      <c r="E122" s="42"/>
      <c r="F122" s="112">
        <f t="shared" si="8"/>
        <v>0</v>
      </c>
      <c r="G122" s="112">
        <f t="shared" si="9"/>
        <v>0</v>
      </c>
      <c r="H122" s="23"/>
      <c r="L122" s="23"/>
      <c r="M122" s="23"/>
    </row>
    <row r="123" spans="1:14" x14ac:dyDescent="0.25">
      <c r="A123" s="25" t="s">
        <v>193</v>
      </c>
      <c r="B123" s="42" t="s">
        <v>194</v>
      </c>
      <c r="C123" s="25">
        <v>0</v>
      </c>
      <c r="D123" s="25">
        <v>0</v>
      </c>
      <c r="E123" s="42"/>
      <c r="F123" s="112">
        <f t="shared" si="8"/>
        <v>0</v>
      </c>
      <c r="G123" s="112">
        <f t="shared" si="9"/>
        <v>0</v>
      </c>
      <c r="H123" s="23"/>
      <c r="L123" s="23"/>
      <c r="M123" s="23"/>
    </row>
    <row r="124" spans="1:14" x14ac:dyDescent="0.25">
      <c r="A124" s="25" t="s">
        <v>195</v>
      </c>
      <c r="B124" s="42" t="s">
        <v>196</v>
      </c>
      <c r="C124" s="25">
        <v>0</v>
      </c>
      <c r="D124" s="25">
        <v>0</v>
      </c>
      <c r="E124" s="42"/>
      <c r="F124" s="112">
        <f t="shared" ref="F124:F125" si="10">IF($C$127=0,"",IF(C124="[for completion]","",C124/$C$127))</f>
        <v>0</v>
      </c>
      <c r="G124" s="112">
        <f t="shared" ref="G124:G125" si="11">IF($D$127=0,"",IF(D124="[for completion]","",D124/$D$127))</f>
        <v>0</v>
      </c>
      <c r="H124" s="23"/>
      <c r="L124" s="23"/>
      <c r="M124" s="23"/>
    </row>
    <row r="125" spans="1:14" x14ac:dyDescent="0.25">
      <c r="A125" s="25" t="s">
        <v>197</v>
      </c>
      <c r="B125" s="42" t="s">
        <v>198</v>
      </c>
      <c r="C125" s="25">
        <v>0</v>
      </c>
      <c r="D125" s="25">
        <v>0</v>
      </c>
      <c r="E125" s="42"/>
      <c r="F125" s="112">
        <f t="shared" si="10"/>
        <v>0</v>
      </c>
      <c r="G125" s="112">
        <f t="shared" si="11"/>
        <v>0</v>
      </c>
      <c r="H125" s="23"/>
      <c r="L125" s="23"/>
      <c r="M125" s="23"/>
    </row>
    <row r="126" spans="1:14" x14ac:dyDescent="0.25">
      <c r="A126" s="25" t="s">
        <v>199</v>
      </c>
      <c r="B126" s="42" t="s">
        <v>97</v>
      </c>
      <c r="C126" s="25">
        <v>0</v>
      </c>
      <c r="D126" s="25">
        <v>0</v>
      </c>
      <c r="E126" s="42"/>
      <c r="F126" s="112">
        <f>IF($C$127=0,"",IF(C126="[for completion]","",C126/$C$127))</f>
        <v>0</v>
      </c>
      <c r="G126" s="112">
        <f>IF($D$127=0,"",IF(D126="[for completion]","",D126/$D$127))</f>
        <v>0</v>
      </c>
      <c r="H126" s="23"/>
      <c r="L126" s="23"/>
      <c r="M126" s="23"/>
    </row>
    <row r="127" spans="1:14" x14ac:dyDescent="0.25">
      <c r="A127" s="25" t="s">
        <v>200</v>
      </c>
      <c r="B127" s="59" t="s">
        <v>99</v>
      </c>
      <c r="C127" s="104">
        <f>SUM(C112:C126)</f>
        <v>13994.949976129999</v>
      </c>
      <c r="D127" s="104">
        <f>SUM(D112:D126)</f>
        <v>13994.949976129999</v>
      </c>
      <c r="E127" s="42"/>
      <c r="F127" s="62">
        <f>SUM(F112:F126)</f>
        <v>1</v>
      </c>
      <c r="G127" s="62">
        <f>SUM(G112:G126)</f>
        <v>1</v>
      </c>
      <c r="H127" s="23"/>
      <c r="L127" s="23"/>
      <c r="M127" s="23"/>
    </row>
    <row r="128" spans="1:14" hidden="1" outlineLevel="1" x14ac:dyDescent="0.25">
      <c r="A128" s="25" t="s">
        <v>201</v>
      </c>
      <c r="B128" s="54" t="s">
        <v>101</v>
      </c>
      <c r="E128" s="42"/>
      <c r="F128" s="51">
        <f t="shared" ref="F128:F136" si="12">IF($C$127=0,"",IF(C128="[for completion]","",C128/$C$127))</f>
        <v>0</v>
      </c>
      <c r="G128" s="51">
        <f t="shared" ref="G128:G136" si="13">IF($D$127=0,"",IF(D128="[for completion]","",D128/$D$127))</f>
        <v>0</v>
      </c>
      <c r="H128" s="23"/>
      <c r="L128" s="23"/>
      <c r="M128" s="23"/>
    </row>
    <row r="129" spans="1:14" hidden="1" outlineLevel="1" x14ac:dyDescent="0.25">
      <c r="A129" s="25" t="s">
        <v>202</v>
      </c>
      <c r="B129" s="54" t="s">
        <v>101</v>
      </c>
      <c r="E129" s="42"/>
      <c r="F129" s="51">
        <f t="shared" si="12"/>
        <v>0</v>
      </c>
      <c r="G129" s="51">
        <f t="shared" si="13"/>
        <v>0</v>
      </c>
      <c r="H129" s="23"/>
      <c r="L129" s="23"/>
      <c r="M129" s="23"/>
    </row>
    <row r="130" spans="1:14" hidden="1" outlineLevel="1" x14ac:dyDescent="0.25">
      <c r="A130" s="25" t="s">
        <v>203</v>
      </c>
      <c r="B130" s="54" t="s">
        <v>101</v>
      </c>
      <c r="E130" s="42"/>
      <c r="F130" s="51">
        <f t="shared" si="12"/>
        <v>0</v>
      </c>
      <c r="G130" s="51">
        <f t="shared" si="13"/>
        <v>0</v>
      </c>
      <c r="H130" s="23"/>
      <c r="L130" s="23"/>
      <c r="M130" s="23"/>
    </row>
    <row r="131" spans="1:14" hidden="1" outlineLevel="1" x14ac:dyDescent="0.25">
      <c r="A131" s="25" t="s">
        <v>204</v>
      </c>
      <c r="B131" s="54" t="s">
        <v>101</v>
      </c>
      <c r="E131" s="42"/>
      <c r="F131" s="51">
        <f t="shared" si="12"/>
        <v>0</v>
      </c>
      <c r="G131" s="51">
        <f t="shared" si="13"/>
        <v>0</v>
      </c>
      <c r="H131" s="23"/>
      <c r="L131" s="23"/>
      <c r="M131" s="23"/>
    </row>
    <row r="132" spans="1:14" hidden="1" outlineLevel="1" x14ac:dyDescent="0.25">
      <c r="A132" s="25" t="s">
        <v>205</v>
      </c>
      <c r="B132" s="54" t="s">
        <v>101</v>
      </c>
      <c r="E132" s="42"/>
      <c r="F132" s="51">
        <f t="shared" si="12"/>
        <v>0</v>
      </c>
      <c r="G132" s="51">
        <f t="shared" si="13"/>
        <v>0</v>
      </c>
      <c r="H132" s="23"/>
      <c r="L132" s="23"/>
      <c r="M132" s="23"/>
    </row>
    <row r="133" spans="1:14" hidden="1" outlineLevel="1" x14ac:dyDescent="0.25">
      <c r="A133" s="25" t="s">
        <v>206</v>
      </c>
      <c r="B133" s="54" t="s">
        <v>101</v>
      </c>
      <c r="E133" s="42"/>
      <c r="F133" s="51">
        <f t="shared" si="12"/>
        <v>0</v>
      </c>
      <c r="G133" s="51">
        <f t="shared" si="13"/>
        <v>0</v>
      </c>
      <c r="H133" s="23"/>
      <c r="L133" s="23"/>
      <c r="M133" s="23"/>
    </row>
    <row r="134" spans="1:14" hidden="1" outlineLevel="1" x14ac:dyDescent="0.25">
      <c r="A134" s="25" t="s">
        <v>207</v>
      </c>
      <c r="B134" s="54" t="s">
        <v>101</v>
      </c>
      <c r="E134" s="42"/>
      <c r="F134" s="51">
        <f t="shared" si="12"/>
        <v>0</v>
      </c>
      <c r="G134" s="51">
        <f t="shared" si="13"/>
        <v>0</v>
      </c>
      <c r="H134" s="23"/>
      <c r="L134" s="23"/>
      <c r="M134" s="23"/>
    </row>
    <row r="135" spans="1:14" hidden="1" outlineLevel="1" x14ac:dyDescent="0.25">
      <c r="A135" s="25" t="s">
        <v>208</v>
      </c>
      <c r="B135" s="54" t="s">
        <v>101</v>
      </c>
      <c r="E135" s="42"/>
      <c r="F135" s="51">
        <f t="shared" si="12"/>
        <v>0</v>
      </c>
      <c r="G135" s="51">
        <f t="shared" si="13"/>
        <v>0</v>
      </c>
      <c r="H135" s="23"/>
      <c r="L135" s="23"/>
      <c r="M135" s="23"/>
    </row>
    <row r="136" spans="1:14" hidden="1" outlineLevel="1" x14ac:dyDescent="0.25">
      <c r="A136" s="25" t="s">
        <v>209</v>
      </c>
      <c r="B136" s="54" t="s">
        <v>101</v>
      </c>
      <c r="C136" s="55"/>
      <c r="D136" s="55"/>
      <c r="E136" s="55"/>
      <c r="F136" s="51">
        <f t="shared" si="12"/>
        <v>0</v>
      </c>
      <c r="G136" s="51">
        <f t="shared" si="13"/>
        <v>0</v>
      </c>
      <c r="H136" s="23"/>
      <c r="L136" s="23"/>
      <c r="M136" s="23"/>
    </row>
    <row r="137" spans="1:14" ht="15" customHeight="1" collapsed="1" x14ac:dyDescent="0.25">
      <c r="A137" s="44"/>
      <c r="B137" s="45" t="s">
        <v>210</v>
      </c>
      <c r="C137" s="47" t="s">
        <v>167</v>
      </c>
      <c r="D137" s="47" t="s">
        <v>168</v>
      </c>
      <c r="E137" s="46"/>
      <c r="F137" s="47" t="s">
        <v>169</v>
      </c>
      <c r="G137" s="47" t="s">
        <v>170</v>
      </c>
      <c r="H137" s="23"/>
      <c r="L137" s="23"/>
      <c r="M137" s="23"/>
    </row>
    <row r="138" spans="1:14" s="61" customFormat="1" x14ac:dyDescent="0.25">
      <c r="A138" s="25" t="s">
        <v>211</v>
      </c>
      <c r="B138" s="42" t="s">
        <v>172</v>
      </c>
      <c r="C138" s="104">
        <f>C39</f>
        <v>9165</v>
      </c>
      <c r="D138" s="104">
        <f>C138</f>
        <v>9165</v>
      </c>
      <c r="E138" s="51"/>
      <c r="F138" s="51">
        <f>IF($C$153=0,"",IF(C138="[for completion]","",C138/$C$153))</f>
        <v>1</v>
      </c>
      <c r="G138" s="51">
        <f>IF($D$153=0,"",IF(D138="[for completion]","",D138/$D$153))</f>
        <v>1</v>
      </c>
      <c r="H138" s="23"/>
      <c r="I138" s="25"/>
      <c r="J138" s="25"/>
      <c r="K138" s="25"/>
      <c r="L138" s="23"/>
      <c r="M138" s="23"/>
      <c r="N138" s="23"/>
    </row>
    <row r="139" spans="1:14" s="61" customFormat="1" x14ac:dyDescent="0.25">
      <c r="A139" s="25" t="s">
        <v>212</v>
      </c>
      <c r="B139" s="42" t="s">
        <v>174</v>
      </c>
      <c r="C139" s="25">
        <v>0</v>
      </c>
      <c r="D139" s="25">
        <v>0</v>
      </c>
      <c r="E139" s="51"/>
      <c r="F139" s="112">
        <f t="shared" ref="F139:F152" si="14">IF($C$153=0,"",IF(C139="[for completion]","",C139/$C$153))</f>
        <v>0</v>
      </c>
      <c r="G139" s="112">
        <f t="shared" ref="G139:G152" si="15">IF($D$153=0,"",IF(D139="[for completion]","",D139/$D$153))</f>
        <v>0</v>
      </c>
      <c r="H139" s="23"/>
      <c r="I139" s="25"/>
      <c r="J139" s="25"/>
      <c r="K139" s="25"/>
      <c r="L139" s="23"/>
      <c r="M139" s="23"/>
      <c r="N139" s="23"/>
    </row>
    <row r="140" spans="1:14" s="61" customFormat="1" x14ac:dyDescent="0.25">
      <c r="A140" s="25" t="s">
        <v>213</v>
      </c>
      <c r="B140" s="42" t="s">
        <v>176</v>
      </c>
      <c r="C140" s="25">
        <v>0</v>
      </c>
      <c r="D140" s="25">
        <v>0</v>
      </c>
      <c r="E140" s="51"/>
      <c r="F140" s="112">
        <f t="shared" si="14"/>
        <v>0</v>
      </c>
      <c r="G140" s="112">
        <f t="shared" si="15"/>
        <v>0</v>
      </c>
      <c r="H140" s="23"/>
      <c r="I140" s="25"/>
      <c r="J140" s="25"/>
      <c r="K140" s="25"/>
      <c r="L140" s="23"/>
      <c r="M140" s="23"/>
      <c r="N140" s="23"/>
    </row>
    <row r="141" spans="1:14" s="61" customFormat="1" x14ac:dyDescent="0.25">
      <c r="A141" s="25" t="s">
        <v>214</v>
      </c>
      <c r="B141" s="42" t="s">
        <v>178</v>
      </c>
      <c r="C141" s="25">
        <v>0</v>
      </c>
      <c r="D141" s="25">
        <v>0</v>
      </c>
      <c r="E141" s="51"/>
      <c r="F141" s="112">
        <f t="shared" si="14"/>
        <v>0</v>
      </c>
      <c r="G141" s="112">
        <f t="shared" si="15"/>
        <v>0</v>
      </c>
      <c r="H141" s="23"/>
      <c r="I141" s="25"/>
      <c r="J141" s="25"/>
      <c r="K141" s="25"/>
      <c r="L141" s="23"/>
      <c r="M141" s="23"/>
      <c r="N141" s="23"/>
    </row>
    <row r="142" spans="1:14" s="61" customFormat="1" x14ac:dyDescent="0.25">
      <c r="A142" s="25" t="s">
        <v>215</v>
      </c>
      <c r="B142" s="42" t="s">
        <v>180</v>
      </c>
      <c r="C142" s="25">
        <v>0</v>
      </c>
      <c r="D142" s="25">
        <v>0</v>
      </c>
      <c r="E142" s="51"/>
      <c r="F142" s="112">
        <f t="shared" si="14"/>
        <v>0</v>
      </c>
      <c r="G142" s="112">
        <f t="shared" si="15"/>
        <v>0</v>
      </c>
      <c r="H142" s="23"/>
      <c r="I142" s="25"/>
      <c r="J142" s="25"/>
      <c r="K142" s="25"/>
      <c r="L142" s="23"/>
      <c r="M142" s="23"/>
      <c r="N142" s="23"/>
    </row>
    <row r="143" spans="1:14" s="61" customFormat="1" x14ac:dyDescent="0.25">
      <c r="A143" s="25" t="s">
        <v>216</v>
      </c>
      <c r="B143" s="42" t="s">
        <v>182</v>
      </c>
      <c r="C143" s="25">
        <v>0</v>
      </c>
      <c r="D143" s="25">
        <v>0</v>
      </c>
      <c r="E143" s="42"/>
      <c r="F143" s="112">
        <f t="shared" si="14"/>
        <v>0</v>
      </c>
      <c r="G143" s="112">
        <f t="shared" si="15"/>
        <v>0</v>
      </c>
      <c r="H143" s="23"/>
      <c r="I143" s="25"/>
      <c r="J143" s="25"/>
      <c r="K143" s="25"/>
      <c r="L143" s="23"/>
      <c r="M143" s="23"/>
      <c r="N143" s="23"/>
    </row>
    <row r="144" spans="1:14" x14ac:dyDescent="0.25">
      <c r="A144" s="25" t="s">
        <v>217</v>
      </c>
      <c r="B144" s="42" t="s">
        <v>184</v>
      </c>
      <c r="C144" s="25">
        <v>0</v>
      </c>
      <c r="D144" s="25">
        <v>0</v>
      </c>
      <c r="E144" s="42"/>
      <c r="F144" s="112">
        <f t="shared" si="14"/>
        <v>0</v>
      </c>
      <c r="G144" s="112">
        <f t="shared" si="15"/>
        <v>0</v>
      </c>
      <c r="H144" s="23"/>
      <c r="L144" s="23"/>
      <c r="M144" s="23"/>
    </row>
    <row r="145" spans="1:13" x14ac:dyDescent="0.25">
      <c r="A145" s="25" t="s">
        <v>218</v>
      </c>
      <c r="B145" s="42" t="s">
        <v>186</v>
      </c>
      <c r="C145" s="25">
        <v>0</v>
      </c>
      <c r="D145" s="25">
        <v>0</v>
      </c>
      <c r="E145" s="42"/>
      <c r="F145" s="112">
        <f t="shared" si="14"/>
        <v>0</v>
      </c>
      <c r="G145" s="112">
        <f t="shared" si="15"/>
        <v>0</v>
      </c>
      <c r="H145" s="23"/>
      <c r="L145" s="23"/>
      <c r="M145" s="23"/>
    </row>
    <row r="146" spans="1:13" x14ac:dyDescent="0.25">
      <c r="A146" s="25" t="s">
        <v>219</v>
      </c>
      <c r="B146" s="42" t="s">
        <v>188</v>
      </c>
      <c r="C146" s="25">
        <v>0</v>
      </c>
      <c r="D146" s="25">
        <v>0</v>
      </c>
      <c r="E146" s="42"/>
      <c r="F146" s="112">
        <f t="shared" si="14"/>
        <v>0</v>
      </c>
      <c r="G146" s="112">
        <f t="shared" si="15"/>
        <v>0</v>
      </c>
      <c r="H146" s="23"/>
      <c r="L146" s="23"/>
      <c r="M146" s="23"/>
    </row>
    <row r="147" spans="1:13" x14ac:dyDescent="0.25">
      <c r="A147" s="25" t="s">
        <v>220</v>
      </c>
      <c r="B147" s="42" t="s">
        <v>190</v>
      </c>
      <c r="C147" s="25">
        <v>0</v>
      </c>
      <c r="D147" s="25">
        <v>0</v>
      </c>
      <c r="E147" s="42"/>
      <c r="F147" s="112">
        <f t="shared" si="14"/>
        <v>0</v>
      </c>
      <c r="G147" s="112">
        <f t="shared" si="15"/>
        <v>0</v>
      </c>
      <c r="H147" s="23"/>
      <c r="L147" s="23"/>
      <c r="M147" s="23"/>
    </row>
    <row r="148" spans="1:13" x14ac:dyDescent="0.25">
      <c r="A148" s="25" t="s">
        <v>221</v>
      </c>
      <c r="B148" s="42" t="s">
        <v>192</v>
      </c>
      <c r="C148" s="25">
        <v>0</v>
      </c>
      <c r="D148" s="25">
        <v>0</v>
      </c>
      <c r="E148" s="42"/>
      <c r="F148" s="112">
        <f t="shared" si="14"/>
        <v>0</v>
      </c>
      <c r="G148" s="112">
        <f t="shared" si="15"/>
        <v>0</v>
      </c>
      <c r="H148" s="23"/>
      <c r="L148" s="23"/>
      <c r="M148" s="23"/>
    </row>
    <row r="149" spans="1:13" x14ac:dyDescent="0.25">
      <c r="A149" s="25" t="s">
        <v>222</v>
      </c>
      <c r="B149" s="42" t="s">
        <v>194</v>
      </c>
      <c r="C149" s="25">
        <v>0</v>
      </c>
      <c r="D149" s="25">
        <v>0</v>
      </c>
      <c r="E149" s="42"/>
      <c r="F149" s="112">
        <f t="shared" si="14"/>
        <v>0</v>
      </c>
      <c r="G149" s="112">
        <f t="shared" si="15"/>
        <v>0</v>
      </c>
      <c r="H149" s="23"/>
      <c r="L149" s="23"/>
      <c r="M149" s="23"/>
    </row>
    <row r="150" spans="1:13" x14ac:dyDescent="0.25">
      <c r="A150" s="25" t="s">
        <v>223</v>
      </c>
      <c r="B150" s="42" t="s">
        <v>196</v>
      </c>
      <c r="C150" s="25">
        <v>0</v>
      </c>
      <c r="D150" s="25">
        <v>0</v>
      </c>
      <c r="E150" s="42"/>
      <c r="F150" s="112">
        <f t="shared" si="14"/>
        <v>0</v>
      </c>
      <c r="G150" s="112">
        <f t="shared" si="15"/>
        <v>0</v>
      </c>
      <c r="H150" s="23"/>
      <c r="L150" s="23"/>
      <c r="M150" s="23"/>
    </row>
    <row r="151" spans="1:13" x14ac:dyDescent="0.25">
      <c r="A151" s="25" t="s">
        <v>224</v>
      </c>
      <c r="B151" s="42" t="s">
        <v>198</v>
      </c>
      <c r="C151" s="25">
        <v>0</v>
      </c>
      <c r="D151" s="25">
        <v>0</v>
      </c>
      <c r="E151" s="42"/>
      <c r="F151" s="112">
        <f t="shared" si="14"/>
        <v>0</v>
      </c>
      <c r="G151" s="112">
        <f t="shared" si="15"/>
        <v>0</v>
      </c>
      <c r="H151" s="23"/>
      <c r="L151" s="23"/>
      <c r="M151" s="23"/>
    </row>
    <row r="152" spans="1:13" x14ac:dyDescent="0.25">
      <c r="A152" s="25" t="s">
        <v>225</v>
      </c>
      <c r="B152" s="42" t="s">
        <v>97</v>
      </c>
      <c r="C152" s="25">
        <v>0</v>
      </c>
      <c r="D152" s="25">
        <v>0</v>
      </c>
      <c r="E152" s="42"/>
      <c r="F152" s="112">
        <f t="shared" si="14"/>
        <v>0</v>
      </c>
      <c r="G152" s="112">
        <f t="shared" si="15"/>
        <v>0</v>
      </c>
      <c r="H152" s="23"/>
      <c r="L152" s="23"/>
      <c r="M152" s="23"/>
    </row>
    <row r="153" spans="1:13" x14ac:dyDescent="0.25">
      <c r="A153" s="25" t="s">
        <v>226</v>
      </c>
      <c r="B153" s="59" t="s">
        <v>99</v>
      </c>
      <c r="C153" s="25">
        <f>SUM(C138:C152)</f>
        <v>9165</v>
      </c>
      <c r="D153" s="25">
        <f>SUM(D138:D152)</f>
        <v>9165</v>
      </c>
      <c r="E153" s="42"/>
      <c r="F153" s="62">
        <f>SUM(F138:F152)</f>
        <v>1</v>
      </c>
      <c r="G153" s="62">
        <f>SUM(G138:G152)</f>
        <v>1</v>
      </c>
      <c r="H153" s="23"/>
      <c r="L153" s="23"/>
      <c r="M153" s="23"/>
    </row>
    <row r="154" spans="1:13" hidden="1" outlineLevel="1" x14ac:dyDescent="0.25">
      <c r="A154" s="25" t="s">
        <v>227</v>
      </c>
      <c r="B154" s="54" t="s">
        <v>101</v>
      </c>
      <c r="E154" s="42"/>
      <c r="F154" s="51">
        <f t="shared" ref="F154:F162" si="16">IF($C$153=0,"",IF(C154="[for completion]","",C154/$C$153))</f>
        <v>0</v>
      </c>
      <c r="G154" s="51">
        <f t="shared" ref="G154:G162" si="17">IF($D$153=0,"",IF(D154="[for completion]","",D154/$D$153))</f>
        <v>0</v>
      </c>
      <c r="H154" s="23"/>
      <c r="L154" s="23"/>
      <c r="M154" s="23"/>
    </row>
    <row r="155" spans="1:13" hidden="1" outlineLevel="1" x14ac:dyDescent="0.25">
      <c r="A155" s="25" t="s">
        <v>228</v>
      </c>
      <c r="B155" s="54" t="s">
        <v>101</v>
      </c>
      <c r="E155" s="42"/>
      <c r="F155" s="51">
        <f t="shared" si="16"/>
        <v>0</v>
      </c>
      <c r="G155" s="51">
        <f t="shared" si="17"/>
        <v>0</v>
      </c>
      <c r="H155" s="23"/>
      <c r="L155" s="23"/>
      <c r="M155" s="23"/>
    </row>
    <row r="156" spans="1:13" hidden="1" outlineLevel="1" x14ac:dyDescent="0.25">
      <c r="A156" s="25" t="s">
        <v>229</v>
      </c>
      <c r="B156" s="54" t="s">
        <v>101</v>
      </c>
      <c r="E156" s="42"/>
      <c r="F156" s="51">
        <f t="shared" si="16"/>
        <v>0</v>
      </c>
      <c r="G156" s="51">
        <f t="shared" si="17"/>
        <v>0</v>
      </c>
      <c r="H156" s="23"/>
      <c r="L156" s="23"/>
      <c r="M156" s="23"/>
    </row>
    <row r="157" spans="1:13" hidden="1" outlineLevel="1" x14ac:dyDescent="0.25">
      <c r="A157" s="25" t="s">
        <v>230</v>
      </c>
      <c r="B157" s="54" t="s">
        <v>101</v>
      </c>
      <c r="E157" s="42"/>
      <c r="F157" s="51">
        <f t="shared" si="16"/>
        <v>0</v>
      </c>
      <c r="G157" s="51">
        <f t="shared" si="17"/>
        <v>0</v>
      </c>
      <c r="H157" s="23"/>
      <c r="L157" s="23"/>
      <c r="M157" s="23"/>
    </row>
    <row r="158" spans="1:13" hidden="1" outlineLevel="1" x14ac:dyDescent="0.25">
      <c r="A158" s="25" t="s">
        <v>231</v>
      </c>
      <c r="B158" s="54" t="s">
        <v>101</v>
      </c>
      <c r="E158" s="42"/>
      <c r="F158" s="51">
        <f t="shared" si="16"/>
        <v>0</v>
      </c>
      <c r="G158" s="51">
        <f t="shared" si="17"/>
        <v>0</v>
      </c>
      <c r="H158" s="23"/>
      <c r="L158" s="23"/>
      <c r="M158" s="23"/>
    </row>
    <row r="159" spans="1:13" hidden="1" outlineLevel="1" x14ac:dyDescent="0.25">
      <c r="A159" s="25" t="s">
        <v>232</v>
      </c>
      <c r="B159" s="54" t="s">
        <v>101</v>
      </c>
      <c r="E159" s="42"/>
      <c r="F159" s="51">
        <f t="shared" si="16"/>
        <v>0</v>
      </c>
      <c r="G159" s="51">
        <f t="shared" si="17"/>
        <v>0</v>
      </c>
      <c r="H159" s="23"/>
      <c r="L159" s="23"/>
      <c r="M159" s="23"/>
    </row>
    <row r="160" spans="1:13" hidden="1" outlineLevel="1" x14ac:dyDescent="0.25">
      <c r="A160" s="25" t="s">
        <v>233</v>
      </c>
      <c r="B160" s="54" t="s">
        <v>101</v>
      </c>
      <c r="E160" s="42"/>
      <c r="F160" s="51">
        <f t="shared" si="16"/>
        <v>0</v>
      </c>
      <c r="G160" s="51">
        <f t="shared" si="17"/>
        <v>0</v>
      </c>
      <c r="H160" s="23"/>
      <c r="L160" s="23"/>
      <c r="M160" s="23"/>
    </row>
    <row r="161" spans="1:13" hidden="1" outlineLevel="1" x14ac:dyDescent="0.25">
      <c r="A161" s="25" t="s">
        <v>234</v>
      </c>
      <c r="B161" s="54" t="s">
        <v>101</v>
      </c>
      <c r="E161" s="42"/>
      <c r="F161" s="51">
        <f t="shared" si="16"/>
        <v>0</v>
      </c>
      <c r="G161" s="51">
        <f t="shared" si="17"/>
        <v>0</v>
      </c>
      <c r="H161" s="23"/>
      <c r="L161" s="23"/>
      <c r="M161" s="23"/>
    </row>
    <row r="162" spans="1:13" hidden="1" outlineLevel="1" x14ac:dyDescent="0.25">
      <c r="A162" s="25" t="s">
        <v>235</v>
      </c>
      <c r="B162" s="54" t="s">
        <v>101</v>
      </c>
      <c r="C162" s="55"/>
      <c r="D162" s="55"/>
      <c r="E162" s="55"/>
      <c r="F162" s="51">
        <f t="shared" si="16"/>
        <v>0</v>
      </c>
      <c r="G162" s="51">
        <f t="shared" si="17"/>
        <v>0</v>
      </c>
      <c r="H162" s="23"/>
      <c r="L162" s="23"/>
      <c r="M162" s="23"/>
    </row>
    <row r="163" spans="1:13" ht="15" customHeight="1" collapsed="1" x14ac:dyDescent="0.25">
      <c r="A163" s="44"/>
      <c r="B163" s="45" t="s">
        <v>236</v>
      </c>
      <c r="C163" s="99" t="s">
        <v>167</v>
      </c>
      <c r="D163" s="99" t="s">
        <v>168</v>
      </c>
      <c r="E163" s="46"/>
      <c r="F163" s="99" t="s">
        <v>169</v>
      </c>
      <c r="G163" s="99" t="s">
        <v>170</v>
      </c>
      <c r="H163" s="23"/>
      <c r="L163" s="23"/>
      <c r="M163" s="23"/>
    </row>
    <row r="164" spans="1:13" x14ac:dyDescent="0.25">
      <c r="A164" s="25" t="s">
        <v>238</v>
      </c>
      <c r="B164" s="23" t="s">
        <v>239</v>
      </c>
      <c r="C164" s="25">
        <v>5265</v>
      </c>
      <c r="D164" s="25">
        <v>0</v>
      </c>
      <c r="E164" s="63"/>
      <c r="F164" s="63">
        <f>IF($C$167=0,"",IF(C164="[for completion]","",C164/$C$167))</f>
        <v>0.57446808510638303</v>
      </c>
      <c r="G164" s="63">
        <f t="shared" ref="G164" si="18">IF($D$167=0,"",IF(D164="[for completion]","",D164/$D$167))</f>
        <v>0</v>
      </c>
      <c r="H164" s="23"/>
      <c r="L164" s="23"/>
      <c r="M164" s="23"/>
    </row>
    <row r="165" spans="1:13" x14ac:dyDescent="0.25">
      <c r="A165" s="25" t="s">
        <v>240</v>
      </c>
      <c r="B165" s="23" t="s">
        <v>241</v>
      </c>
      <c r="C165" s="25">
        <v>3900</v>
      </c>
      <c r="D165" s="25">
        <v>9165</v>
      </c>
      <c r="E165" s="63"/>
      <c r="F165" s="63">
        <f t="shared" ref="F165:F166" si="19">IF($C$167=0,"",IF(C165="[for completion]","",C165/$C$167))</f>
        <v>0.42553191489361702</v>
      </c>
      <c r="G165" s="63">
        <f>IF($D$167=0,"",IF(D165="[for completion]","",D165/$D$167))</f>
        <v>1</v>
      </c>
      <c r="H165" s="23"/>
      <c r="L165" s="23"/>
      <c r="M165" s="23"/>
    </row>
    <row r="166" spans="1:13" x14ac:dyDescent="0.25">
      <c r="A166" s="25" t="s">
        <v>242</v>
      </c>
      <c r="B166" s="23" t="s">
        <v>97</v>
      </c>
      <c r="C166" s="25">
        <v>0</v>
      </c>
      <c r="D166" s="25">
        <v>0</v>
      </c>
      <c r="E166" s="63"/>
      <c r="F166" s="63">
        <f t="shared" si="19"/>
        <v>0</v>
      </c>
      <c r="G166" s="63">
        <f t="shared" ref="G166:G167" si="20">IF($D$167=0,"",IF(D166="[for completion]","",D166/$D$167))</f>
        <v>0</v>
      </c>
      <c r="H166" s="23"/>
      <c r="L166" s="23"/>
      <c r="M166" s="23"/>
    </row>
    <row r="167" spans="1:13" x14ac:dyDescent="0.25">
      <c r="A167" s="25" t="s">
        <v>243</v>
      </c>
      <c r="B167" s="64" t="s">
        <v>99</v>
      </c>
      <c r="C167" s="23">
        <f>SUM(C164:C166)</f>
        <v>9165</v>
      </c>
      <c r="D167" s="23">
        <f>SUM(D164:D166)</f>
        <v>9165</v>
      </c>
      <c r="E167" s="63"/>
      <c r="F167" s="63">
        <f>SUM(F164:F166)</f>
        <v>1</v>
      </c>
      <c r="G167" s="63">
        <f t="shared" si="20"/>
        <v>1</v>
      </c>
      <c r="H167" s="23"/>
      <c r="L167" s="23"/>
      <c r="M167" s="23"/>
    </row>
    <row r="168" spans="1:13" hidden="1" outlineLevel="1" x14ac:dyDescent="0.25">
      <c r="A168" s="25" t="s">
        <v>244</v>
      </c>
      <c r="B168" s="64"/>
      <c r="C168" s="23"/>
      <c r="D168" s="23"/>
      <c r="E168" s="63"/>
      <c r="F168" s="63"/>
      <c r="G168" s="21"/>
      <c r="H168" s="23"/>
      <c r="L168" s="23"/>
      <c r="M168" s="23"/>
    </row>
    <row r="169" spans="1:13" hidden="1" outlineLevel="1" x14ac:dyDescent="0.25">
      <c r="A169" s="25" t="s">
        <v>245</v>
      </c>
      <c r="B169" s="64"/>
      <c r="C169" s="23"/>
      <c r="D169" s="23"/>
      <c r="E169" s="63"/>
      <c r="F169" s="63"/>
      <c r="G169" s="21"/>
      <c r="H169" s="23"/>
      <c r="L169" s="23"/>
      <c r="M169" s="23"/>
    </row>
    <row r="170" spans="1:13" hidden="1" outlineLevel="1" x14ac:dyDescent="0.25">
      <c r="A170" s="25" t="s">
        <v>246</v>
      </c>
      <c r="B170" s="64"/>
      <c r="C170" s="23"/>
      <c r="D170" s="23"/>
      <c r="E170" s="63"/>
      <c r="F170" s="63"/>
      <c r="G170" s="21"/>
      <c r="H170" s="23"/>
      <c r="L170" s="23"/>
      <c r="M170" s="23"/>
    </row>
    <row r="171" spans="1:13" hidden="1" outlineLevel="1" x14ac:dyDescent="0.25">
      <c r="A171" s="25" t="s">
        <v>247</v>
      </c>
      <c r="B171" s="64"/>
      <c r="C171" s="23"/>
      <c r="D171" s="23"/>
      <c r="E171" s="63"/>
      <c r="F171" s="63"/>
      <c r="G171" s="21"/>
      <c r="H171" s="23"/>
      <c r="L171" s="23"/>
      <c r="M171" s="23"/>
    </row>
    <row r="172" spans="1:13" hidden="1" outlineLevel="1" x14ac:dyDescent="0.25">
      <c r="A172" s="25" t="s">
        <v>248</v>
      </c>
      <c r="B172" s="64"/>
      <c r="C172" s="23"/>
      <c r="D172" s="23"/>
      <c r="E172" s="63"/>
      <c r="F172" s="63"/>
      <c r="G172" s="21"/>
      <c r="H172" s="23"/>
      <c r="L172" s="23"/>
      <c r="M172" s="23"/>
    </row>
    <row r="173" spans="1:13" ht="15" customHeight="1" collapsed="1" x14ac:dyDescent="0.25">
      <c r="A173" s="44"/>
      <c r="B173" s="45" t="s">
        <v>249</v>
      </c>
      <c r="C173" s="44" t="s">
        <v>63</v>
      </c>
      <c r="D173" s="44"/>
      <c r="E173" s="46"/>
      <c r="F173" s="47" t="s">
        <v>250</v>
      </c>
      <c r="G173" s="47"/>
      <c r="H173" s="23"/>
      <c r="L173" s="23"/>
      <c r="M173" s="23"/>
    </row>
    <row r="174" spans="1:13" ht="15" customHeight="1" x14ac:dyDescent="0.25">
      <c r="A174" s="25" t="s">
        <v>251</v>
      </c>
      <c r="B174" s="42" t="s">
        <v>252</v>
      </c>
      <c r="C174" s="104">
        <f>C56</f>
        <v>35.401693130000005</v>
      </c>
      <c r="D174" s="39"/>
      <c r="E174" s="31"/>
      <c r="F174" s="112">
        <f>IF($C$179=0,"",IF(C174="[for completion]","",C174/$C$179))</f>
        <v>1</v>
      </c>
      <c r="G174" s="51"/>
      <c r="H174" s="23"/>
      <c r="L174" s="23"/>
      <c r="M174" s="23"/>
    </row>
    <row r="175" spans="1:13" ht="30.75" customHeight="1" x14ac:dyDescent="0.25">
      <c r="A175" s="25" t="s">
        <v>9</v>
      </c>
      <c r="B175" s="42" t="s">
        <v>1153</v>
      </c>
      <c r="C175" s="25">
        <v>0</v>
      </c>
      <c r="E175" s="53"/>
      <c r="F175" s="112">
        <f>IF($C$179=0,"",IF(C175="[for completion]","",C175/$C$179))</f>
        <v>0</v>
      </c>
      <c r="G175" s="51"/>
      <c r="H175" s="23"/>
      <c r="L175" s="23"/>
      <c r="M175" s="23"/>
    </row>
    <row r="176" spans="1:13" x14ac:dyDescent="0.25">
      <c r="A176" s="25" t="s">
        <v>253</v>
      </c>
      <c r="B176" s="42" t="s">
        <v>254</v>
      </c>
      <c r="C176" s="25">
        <v>0</v>
      </c>
      <c r="E176" s="53"/>
      <c r="F176" s="112"/>
      <c r="G176" s="51"/>
      <c r="H176" s="23"/>
      <c r="L176" s="23"/>
      <c r="M176" s="23"/>
    </row>
    <row r="177" spans="1:13" x14ac:dyDescent="0.25">
      <c r="A177" s="25" t="s">
        <v>255</v>
      </c>
      <c r="B177" s="42" t="s">
        <v>256</v>
      </c>
      <c r="C177" s="25">
        <v>0</v>
      </c>
      <c r="E177" s="53"/>
      <c r="F177" s="112">
        <f t="shared" ref="F177:F187" si="21">IF($C$179=0,"",IF(C177="[for completion]","",C177/$C$179))</f>
        <v>0</v>
      </c>
      <c r="G177" s="51"/>
      <c r="H177" s="23"/>
      <c r="L177" s="23"/>
      <c r="M177" s="23"/>
    </row>
    <row r="178" spans="1:13" x14ac:dyDescent="0.25">
      <c r="A178" s="25" t="s">
        <v>257</v>
      </c>
      <c r="B178" s="42" t="s">
        <v>97</v>
      </c>
      <c r="C178" s="25">
        <v>0</v>
      </c>
      <c r="E178" s="53"/>
      <c r="F178" s="112">
        <f t="shared" si="21"/>
        <v>0</v>
      </c>
      <c r="G178" s="51"/>
      <c r="H178" s="23"/>
      <c r="L178" s="23"/>
      <c r="M178" s="23"/>
    </row>
    <row r="179" spans="1:13" x14ac:dyDescent="0.25">
      <c r="A179" s="25" t="s">
        <v>10</v>
      </c>
      <c r="B179" s="59" t="s">
        <v>99</v>
      </c>
      <c r="C179" s="229">
        <f>SUM(C174:C178)</f>
        <v>35.401693130000005</v>
      </c>
      <c r="E179" s="53"/>
      <c r="F179" s="53">
        <f>SUM(F174:F178)</f>
        <v>1</v>
      </c>
      <c r="G179" s="51"/>
      <c r="H179" s="23"/>
      <c r="L179" s="23"/>
      <c r="M179" s="23"/>
    </row>
    <row r="180" spans="1:13" hidden="1" outlineLevel="1" x14ac:dyDescent="0.25">
      <c r="A180" s="25" t="s">
        <v>258</v>
      </c>
      <c r="B180" s="65" t="s">
        <v>259</v>
      </c>
      <c r="E180" s="53"/>
      <c r="F180" s="51">
        <f t="shared" si="21"/>
        <v>0</v>
      </c>
      <c r="G180" s="51"/>
      <c r="H180" s="23"/>
      <c r="L180" s="23"/>
      <c r="M180" s="23"/>
    </row>
    <row r="181" spans="1:13" s="65" customFormat="1" ht="30" hidden="1" outlineLevel="1" x14ac:dyDescent="0.25">
      <c r="A181" s="25" t="s">
        <v>260</v>
      </c>
      <c r="B181" s="65" t="s">
        <v>261</v>
      </c>
      <c r="F181" s="51">
        <f t="shared" si="21"/>
        <v>0</v>
      </c>
    </row>
    <row r="182" spans="1:13" ht="30" hidden="1" outlineLevel="1" x14ac:dyDescent="0.25">
      <c r="A182" s="25" t="s">
        <v>262</v>
      </c>
      <c r="B182" s="65" t="s">
        <v>263</v>
      </c>
      <c r="E182" s="53"/>
      <c r="F182" s="51">
        <f t="shared" si="21"/>
        <v>0</v>
      </c>
      <c r="G182" s="51"/>
      <c r="H182" s="23"/>
      <c r="L182" s="23"/>
      <c r="M182" s="23"/>
    </row>
    <row r="183" spans="1:13" hidden="1" outlineLevel="1" x14ac:dyDescent="0.25">
      <c r="A183" s="25" t="s">
        <v>264</v>
      </c>
      <c r="B183" s="65" t="s">
        <v>265</v>
      </c>
      <c r="E183" s="53"/>
      <c r="F183" s="51">
        <f t="shared" si="21"/>
        <v>0</v>
      </c>
      <c r="G183" s="51"/>
      <c r="H183" s="23"/>
      <c r="L183" s="23"/>
      <c r="M183" s="23"/>
    </row>
    <row r="184" spans="1:13" s="65" customFormat="1" ht="30" hidden="1" outlineLevel="1" x14ac:dyDescent="0.25">
      <c r="A184" s="25" t="s">
        <v>266</v>
      </c>
      <c r="B184" s="65" t="s">
        <v>267</v>
      </c>
      <c r="F184" s="51">
        <f t="shared" si="21"/>
        <v>0</v>
      </c>
    </row>
    <row r="185" spans="1:13" ht="30" hidden="1" outlineLevel="1" x14ac:dyDescent="0.25">
      <c r="A185" s="25" t="s">
        <v>268</v>
      </c>
      <c r="B185" s="65" t="s">
        <v>269</v>
      </c>
      <c r="E185" s="53"/>
      <c r="F185" s="51">
        <f t="shared" si="21"/>
        <v>0</v>
      </c>
      <c r="G185" s="51"/>
      <c r="H185" s="23"/>
      <c r="L185" s="23"/>
      <c r="M185" s="23"/>
    </row>
    <row r="186" spans="1:13" hidden="1" outlineLevel="1" x14ac:dyDescent="0.25">
      <c r="A186" s="25" t="s">
        <v>270</v>
      </c>
      <c r="B186" s="65" t="s">
        <v>271</v>
      </c>
      <c r="E186" s="53"/>
      <c r="F186" s="51">
        <f t="shared" si="21"/>
        <v>0</v>
      </c>
      <c r="G186" s="51"/>
      <c r="H186" s="23"/>
      <c r="L186" s="23"/>
      <c r="M186" s="23"/>
    </row>
    <row r="187" spans="1:13" hidden="1" outlineLevel="1" x14ac:dyDescent="0.25">
      <c r="A187" s="25" t="s">
        <v>272</v>
      </c>
      <c r="B187" s="65" t="s">
        <v>273</v>
      </c>
      <c r="E187" s="53"/>
      <c r="F187" s="51">
        <f t="shared" si="21"/>
        <v>0</v>
      </c>
      <c r="G187" s="51"/>
      <c r="H187" s="23"/>
      <c r="L187" s="23"/>
      <c r="M187" s="23"/>
    </row>
    <row r="188" spans="1:13" hidden="1" outlineLevel="1" x14ac:dyDescent="0.25">
      <c r="A188" s="25" t="s">
        <v>274</v>
      </c>
      <c r="B188" s="65"/>
      <c r="E188" s="53"/>
      <c r="F188" s="51"/>
      <c r="G188" s="51"/>
      <c r="H188" s="23"/>
      <c r="L188" s="23"/>
      <c r="M188" s="23"/>
    </row>
    <row r="189" spans="1:13" hidden="1" outlineLevel="1" x14ac:dyDescent="0.25">
      <c r="A189" s="25" t="s">
        <v>275</v>
      </c>
      <c r="B189" s="65"/>
      <c r="E189" s="53"/>
      <c r="F189" s="51"/>
      <c r="G189" s="51"/>
      <c r="H189" s="23"/>
      <c r="L189" s="23"/>
      <c r="M189" s="23"/>
    </row>
    <row r="190" spans="1:13" hidden="1" outlineLevel="1" x14ac:dyDescent="0.25">
      <c r="A190" s="25" t="s">
        <v>276</v>
      </c>
      <c r="B190" s="65"/>
      <c r="E190" s="53"/>
      <c r="F190" s="51"/>
      <c r="G190" s="51"/>
      <c r="H190" s="23"/>
      <c r="L190" s="23"/>
      <c r="M190" s="23"/>
    </row>
    <row r="191" spans="1:13" hidden="1" outlineLevel="1" x14ac:dyDescent="0.25">
      <c r="A191" s="25" t="s">
        <v>277</v>
      </c>
      <c r="B191" s="54"/>
      <c r="E191" s="53"/>
      <c r="F191" s="51">
        <f t="shared" ref="F191" si="22">IF($C$179=0,"",IF(C191="[for completion]","",C191/$C$179))</f>
        <v>0</v>
      </c>
      <c r="G191" s="51"/>
      <c r="H191" s="23"/>
      <c r="L191" s="23"/>
      <c r="M191" s="23"/>
    </row>
    <row r="192" spans="1:13" ht="15" customHeight="1" collapsed="1" x14ac:dyDescent="0.25">
      <c r="A192" s="44"/>
      <c r="B192" s="45" t="s">
        <v>278</v>
      </c>
      <c r="C192" s="44" t="s">
        <v>63</v>
      </c>
      <c r="D192" s="44"/>
      <c r="E192" s="46"/>
      <c r="F192" s="47" t="s">
        <v>250</v>
      </c>
      <c r="G192" s="47"/>
      <c r="H192" s="23"/>
      <c r="L192" s="23"/>
      <c r="M192" s="23"/>
    </row>
    <row r="193" spans="1:13" x14ac:dyDescent="0.25">
      <c r="A193" s="25" t="s">
        <v>279</v>
      </c>
      <c r="B193" s="42" t="s">
        <v>280</v>
      </c>
      <c r="C193" s="25">
        <v>0</v>
      </c>
      <c r="E193" s="50"/>
      <c r="F193" s="112">
        <f t="shared" ref="F193:F207" si="23">IF($C$208=0,"",IF(C193="[for completion]","",C193/$C$208))</f>
        <v>0</v>
      </c>
      <c r="G193" s="51"/>
      <c r="H193" s="23"/>
      <c r="L193" s="23"/>
      <c r="M193" s="23"/>
    </row>
    <row r="194" spans="1:13" x14ac:dyDescent="0.25">
      <c r="A194" s="25" t="s">
        <v>281</v>
      </c>
      <c r="B194" s="42" t="s">
        <v>282</v>
      </c>
      <c r="C194" s="25">
        <v>0</v>
      </c>
      <c r="E194" s="53"/>
      <c r="F194" s="112">
        <f t="shared" si="23"/>
        <v>0</v>
      </c>
      <c r="G194" s="53"/>
      <c r="H194" s="23"/>
      <c r="L194" s="23"/>
      <c r="M194" s="23"/>
    </row>
    <row r="195" spans="1:13" x14ac:dyDescent="0.25">
      <c r="A195" s="25" t="s">
        <v>283</v>
      </c>
      <c r="B195" s="42" t="s">
        <v>284</v>
      </c>
      <c r="C195" s="104">
        <f>C56</f>
        <v>35.401693130000005</v>
      </c>
      <c r="E195" s="53"/>
      <c r="F195" s="112">
        <f t="shared" si="23"/>
        <v>1</v>
      </c>
      <c r="G195" s="53"/>
      <c r="H195" s="23"/>
      <c r="L195" s="23"/>
      <c r="M195" s="23"/>
    </row>
    <row r="196" spans="1:13" x14ac:dyDescent="0.25">
      <c r="A196" s="25" t="s">
        <v>285</v>
      </c>
      <c r="B196" s="42" t="s">
        <v>286</v>
      </c>
      <c r="C196" s="25">
        <v>0</v>
      </c>
      <c r="E196" s="53"/>
      <c r="F196" s="112">
        <f t="shared" si="23"/>
        <v>0</v>
      </c>
      <c r="G196" s="53"/>
      <c r="H196" s="23"/>
      <c r="L196" s="23"/>
      <c r="M196" s="23"/>
    </row>
    <row r="197" spans="1:13" x14ac:dyDescent="0.25">
      <c r="A197" s="25" t="s">
        <v>287</v>
      </c>
      <c r="B197" s="42" t="s">
        <v>288</v>
      </c>
      <c r="C197" s="25">
        <v>0</v>
      </c>
      <c r="E197" s="53"/>
      <c r="F197" s="112">
        <f t="shared" si="23"/>
        <v>0</v>
      </c>
      <c r="G197" s="53"/>
      <c r="H197" s="23"/>
      <c r="L197" s="23"/>
      <c r="M197" s="23"/>
    </row>
    <row r="198" spans="1:13" x14ac:dyDescent="0.25">
      <c r="A198" s="25" t="s">
        <v>289</v>
      </c>
      <c r="B198" s="42" t="s">
        <v>290</v>
      </c>
      <c r="C198" s="25">
        <v>0</v>
      </c>
      <c r="E198" s="53"/>
      <c r="F198" s="112">
        <f t="shared" si="23"/>
        <v>0</v>
      </c>
      <c r="G198" s="53"/>
      <c r="H198" s="23"/>
      <c r="L198" s="23"/>
      <c r="M198" s="23"/>
    </row>
    <row r="199" spans="1:13" x14ac:dyDescent="0.25">
      <c r="A199" s="25" t="s">
        <v>291</v>
      </c>
      <c r="B199" s="42" t="s">
        <v>292</v>
      </c>
      <c r="C199" s="25">
        <v>0</v>
      </c>
      <c r="E199" s="53"/>
      <c r="F199" s="112">
        <f t="shared" si="23"/>
        <v>0</v>
      </c>
      <c r="G199" s="53"/>
      <c r="H199" s="23"/>
      <c r="L199" s="23"/>
      <c r="M199" s="23"/>
    </row>
    <row r="200" spans="1:13" x14ac:dyDescent="0.25">
      <c r="A200" s="25" t="s">
        <v>293</v>
      </c>
      <c r="B200" s="42" t="s">
        <v>12</v>
      </c>
      <c r="C200" s="25">
        <v>0</v>
      </c>
      <c r="E200" s="53"/>
      <c r="F200" s="112">
        <f t="shared" si="23"/>
        <v>0</v>
      </c>
      <c r="G200" s="53"/>
      <c r="H200" s="23"/>
      <c r="L200" s="23"/>
      <c r="M200" s="23"/>
    </row>
    <row r="201" spans="1:13" x14ac:dyDescent="0.25">
      <c r="A201" s="25" t="s">
        <v>294</v>
      </c>
      <c r="B201" s="42" t="s">
        <v>295</v>
      </c>
      <c r="C201" s="25">
        <v>0</v>
      </c>
      <c r="E201" s="53"/>
      <c r="F201" s="112">
        <f t="shared" si="23"/>
        <v>0</v>
      </c>
      <c r="G201" s="53"/>
      <c r="H201" s="23"/>
      <c r="L201" s="23"/>
      <c r="M201" s="23"/>
    </row>
    <row r="202" spans="1:13" x14ac:dyDescent="0.25">
      <c r="A202" s="25" t="s">
        <v>296</v>
      </c>
      <c r="B202" s="42" t="s">
        <v>297</v>
      </c>
      <c r="C202" s="25">
        <v>0</v>
      </c>
      <c r="E202" s="53"/>
      <c r="F202" s="112">
        <f t="shared" si="23"/>
        <v>0</v>
      </c>
      <c r="G202" s="53"/>
      <c r="H202" s="23"/>
      <c r="L202" s="23"/>
      <c r="M202" s="23"/>
    </row>
    <row r="203" spans="1:13" x14ac:dyDescent="0.25">
      <c r="A203" s="25" t="s">
        <v>298</v>
      </c>
      <c r="B203" s="42" t="s">
        <v>299</v>
      </c>
      <c r="C203" s="25">
        <v>0</v>
      </c>
      <c r="E203" s="53"/>
      <c r="F203" s="112">
        <f t="shared" si="23"/>
        <v>0</v>
      </c>
      <c r="G203" s="53"/>
      <c r="H203" s="23"/>
      <c r="L203" s="23"/>
      <c r="M203" s="23"/>
    </row>
    <row r="204" spans="1:13" x14ac:dyDescent="0.25">
      <c r="A204" s="25" t="s">
        <v>300</v>
      </c>
      <c r="B204" s="42" t="s">
        <v>301</v>
      </c>
      <c r="C204" s="25">
        <v>0</v>
      </c>
      <c r="E204" s="53"/>
      <c r="F204" s="112">
        <f t="shared" si="23"/>
        <v>0</v>
      </c>
      <c r="G204" s="53"/>
      <c r="H204" s="23"/>
      <c r="L204" s="23"/>
      <c r="M204" s="23"/>
    </row>
    <row r="205" spans="1:13" x14ac:dyDescent="0.25">
      <c r="A205" s="25" t="s">
        <v>302</v>
      </c>
      <c r="B205" s="42" t="s">
        <v>303</v>
      </c>
      <c r="C205" s="25">
        <v>0</v>
      </c>
      <c r="E205" s="53"/>
      <c r="F205" s="112">
        <f t="shared" si="23"/>
        <v>0</v>
      </c>
      <c r="G205" s="53"/>
      <c r="H205" s="23"/>
      <c r="L205" s="23"/>
      <c r="M205" s="23"/>
    </row>
    <row r="206" spans="1:13" x14ac:dyDescent="0.25">
      <c r="A206" s="25" t="s">
        <v>304</v>
      </c>
      <c r="B206" s="42" t="s">
        <v>97</v>
      </c>
      <c r="C206" s="25">
        <v>0</v>
      </c>
      <c r="E206" s="53"/>
      <c r="F206" s="112">
        <f t="shared" si="23"/>
        <v>0</v>
      </c>
      <c r="G206" s="53"/>
      <c r="H206" s="23"/>
      <c r="L206" s="23"/>
      <c r="M206" s="23"/>
    </row>
    <row r="207" spans="1:13" x14ac:dyDescent="0.25">
      <c r="A207" s="25" t="s">
        <v>305</v>
      </c>
      <c r="B207" s="52" t="s">
        <v>306</v>
      </c>
      <c r="C207" s="104">
        <f>SUM(C195)</f>
        <v>35.401693130000005</v>
      </c>
      <c r="E207" s="53"/>
      <c r="F207" s="112">
        <f t="shared" si="23"/>
        <v>1</v>
      </c>
      <c r="G207" s="53"/>
      <c r="H207" s="23"/>
      <c r="L207" s="23"/>
      <c r="M207" s="23"/>
    </row>
    <row r="208" spans="1:13" x14ac:dyDescent="0.25">
      <c r="A208" s="25" t="s">
        <v>307</v>
      </c>
      <c r="B208" s="59" t="s">
        <v>99</v>
      </c>
      <c r="C208" s="229">
        <f>SUM(C193:C206)</f>
        <v>35.401693130000005</v>
      </c>
      <c r="D208" s="42"/>
      <c r="E208" s="53"/>
      <c r="F208" s="53">
        <f>SUM(F193:F206)</f>
        <v>1</v>
      </c>
      <c r="G208" s="53"/>
      <c r="H208" s="23"/>
      <c r="L208" s="23"/>
      <c r="M208" s="23"/>
    </row>
    <row r="209" spans="1:13" hidden="1" outlineLevel="1" x14ac:dyDescent="0.25">
      <c r="A209" s="25" t="s">
        <v>308</v>
      </c>
      <c r="B209" s="54" t="s">
        <v>101</v>
      </c>
      <c r="E209" s="53"/>
      <c r="F209" s="51">
        <f>IF($C$208=0,"",IF(C209="[for completion]","",C209/$C$208))</f>
        <v>0</v>
      </c>
      <c r="G209" s="53"/>
      <c r="H209" s="23"/>
      <c r="L209" s="23"/>
      <c r="M209" s="23"/>
    </row>
    <row r="210" spans="1:13" hidden="1" outlineLevel="1" x14ac:dyDescent="0.25">
      <c r="A210" s="25" t="s">
        <v>309</v>
      </c>
      <c r="B210" s="54" t="s">
        <v>101</v>
      </c>
      <c r="E210" s="53"/>
      <c r="F210" s="51">
        <f t="shared" ref="F210:F215" si="24">IF($C$208=0,"",IF(C210="[for completion]","",C210/$C$208))</f>
        <v>0</v>
      </c>
      <c r="G210" s="53"/>
      <c r="H210" s="23"/>
      <c r="L210" s="23"/>
      <c r="M210" s="23"/>
    </row>
    <row r="211" spans="1:13" hidden="1" outlineLevel="1" x14ac:dyDescent="0.25">
      <c r="A211" s="25" t="s">
        <v>310</v>
      </c>
      <c r="B211" s="54" t="s">
        <v>101</v>
      </c>
      <c r="E211" s="53"/>
      <c r="F211" s="51">
        <f t="shared" si="24"/>
        <v>0</v>
      </c>
      <c r="G211" s="53"/>
      <c r="H211" s="23"/>
      <c r="L211" s="23"/>
      <c r="M211" s="23"/>
    </row>
    <row r="212" spans="1:13" hidden="1" outlineLevel="1" x14ac:dyDescent="0.25">
      <c r="A212" s="25" t="s">
        <v>311</v>
      </c>
      <c r="B212" s="54" t="s">
        <v>101</v>
      </c>
      <c r="E212" s="53"/>
      <c r="F212" s="51">
        <f t="shared" si="24"/>
        <v>0</v>
      </c>
      <c r="G212" s="53"/>
      <c r="H212" s="23"/>
      <c r="L212" s="23"/>
      <c r="M212" s="23"/>
    </row>
    <row r="213" spans="1:13" hidden="1" outlineLevel="1" x14ac:dyDescent="0.25">
      <c r="A213" s="25" t="s">
        <v>312</v>
      </c>
      <c r="B213" s="54" t="s">
        <v>101</v>
      </c>
      <c r="E213" s="53"/>
      <c r="F213" s="51">
        <f t="shared" si="24"/>
        <v>0</v>
      </c>
      <c r="G213" s="53"/>
      <c r="H213" s="23"/>
      <c r="L213" s="23"/>
      <c r="M213" s="23"/>
    </row>
    <row r="214" spans="1:13" hidden="1" outlineLevel="1" x14ac:dyDescent="0.25">
      <c r="A214" s="25" t="s">
        <v>313</v>
      </c>
      <c r="B214" s="54" t="s">
        <v>101</v>
      </c>
      <c r="E214" s="53"/>
      <c r="F214" s="51">
        <f t="shared" si="24"/>
        <v>0</v>
      </c>
      <c r="G214" s="53"/>
      <c r="H214" s="23"/>
      <c r="L214" s="23"/>
      <c r="M214" s="23"/>
    </row>
    <row r="215" spans="1:13" hidden="1" outlineLevel="1" x14ac:dyDescent="0.25">
      <c r="A215" s="25" t="s">
        <v>314</v>
      </c>
      <c r="B215" s="54" t="s">
        <v>101</v>
      </c>
      <c r="E215" s="53"/>
      <c r="F215" s="51">
        <f t="shared" si="24"/>
        <v>0</v>
      </c>
      <c r="G215" s="53"/>
      <c r="H215" s="23"/>
      <c r="L215" s="23"/>
      <c r="M215" s="23"/>
    </row>
    <row r="216" spans="1:13" ht="15" customHeight="1" collapsed="1" x14ac:dyDescent="0.25">
      <c r="A216" s="44"/>
      <c r="B216" s="45" t="s">
        <v>315</v>
      </c>
      <c r="C216" s="44" t="s">
        <v>63</v>
      </c>
      <c r="D216" s="44"/>
      <c r="E216" s="46"/>
      <c r="F216" s="47" t="s">
        <v>87</v>
      </c>
      <c r="G216" s="47" t="s">
        <v>237</v>
      </c>
      <c r="H216" s="23"/>
      <c r="L216" s="23"/>
      <c r="M216" s="23"/>
    </row>
    <row r="217" spans="1:13" x14ac:dyDescent="0.25">
      <c r="A217" s="25" t="s">
        <v>316</v>
      </c>
      <c r="B217" s="21" t="s">
        <v>317</v>
      </c>
      <c r="C217" s="104">
        <f>C56</f>
        <v>35.401693130000005</v>
      </c>
      <c r="E217" s="63"/>
      <c r="F217" s="112">
        <f>IF($C$220=0,"",IF(C217="[for completion]","",C217/$C$220))</f>
        <v>1</v>
      </c>
      <c r="G217" s="112">
        <f>IF($C$220=0,"",IF(C217="[for completion]","",C217/$C$220))</f>
        <v>1</v>
      </c>
      <c r="H217" s="23"/>
      <c r="L217" s="23"/>
      <c r="M217" s="23"/>
    </row>
    <row r="218" spans="1:13" x14ac:dyDescent="0.25">
      <c r="A218" s="25" t="s">
        <v>318</v>
      </c>
      <c r="B218" s="21" t="s">
        <v>319</v>
      </c>
      <c r="C218" s="25">
        <v>0</v>
      </c>
      <c r="E218" s="63"/>
      <c r="F218" s="112">
        <v>0</v>
      </c>
      <c r="G218" s="112">
        <v>0</v>
      </c>
      <c r="H218" s="23"/>
      <c r="L218" s="23"/>
      <c r="M218" s="23"/>
    </row>
    <row r="219" spans="1:13" x14ac:dyDescent="0.25">
      <c r="A219" s="25" t="s">
        <v>320</v>
      </c>
      <c r="B219" s="21" t="s">
        <v>97</v>
      </c>
      <c r="C219" s="25">
        <v>0</v>
      </c>
      <c r="E219" s="63"/>
      <c r="F219" s="112">
        <v>0</v>
      </c>
      <c r="G219" s="112">
        <v>0</v>
      </c>
      <c r="H219" s="23"/>
      <c r="L219" s="23"/>
      <c r="M219" s="23"/>
    </row>
    <row r="220" spans="1:13" x14ac:dyDescent="0.25">
      <c r="A220" s="25" t="s">
        <v>321</v>
      </c>
      <c r="B220" s="59" t="s">
        <v>99</v>
      </c>
      <c r="C220" s="105">
        <f>SUM(C217:C219)</f>
        <v>35.401693130000005</v>
      </c>
      <c r="E220" s="63"/>
      <c r="F220" s="62">
        <f>SUM(F217:F219)</f>
        <v>1</v>
      </c>
      <c r="G220" s="62">
        <f>SUM(G217:G219)</f>
        <v>1</v>
      </c>
      <c r="H220" s="23"/>
      <c r="L220" s="23"/>
      <c r="M220" s="23"/>
    </row>
    <row r="221" spans="1:13" hidden="1" outlineLevel="1" x14ac:dyDescent="0.25">
      <c r="A221" s="25" t="s">
        <v>322</v>
      </c>
      <c r="B221" s="54" t="s">
        <v>101</v>
      </c>
      <c r="E221" s="63"/>
      <c r="F221" s="51">
        <f t="shared" ref="F221:F227" si="25">IF($C$220=0,"",IF(C221="[for completion]","",C221/$C$220))</f>
        <v>0</v>
      </c>
      <c r="G221" s="51">
        <f t="shared" ref="G221:G227" si="26">IF($C$220=0,"",IF(C221="[for completion]","",C221/$C$220))</f>
        <v>0</v>
      </c>
      <c r="H221" s="23"/>
      <c r="L221" s="23"/>
      <c r="M221" s="23"/>
    </row>
    <row r="222" spans="1:13" hidden="1" outlineLevel="1" x14ac:dyDescent="0.25">
      <c r="A222" s="25" t="s">
        <v>323</v>
      </c>
      <c r="B222" s="54" t="s">
        <v>101</v>
      </c>
      <c r="E222" s="63"/>
      <c r="F222" s="51">
        <f t="shared" si="25"/>
        <v>0</v>
      </c>
      <c r="G222" s="51">
        <f t="shared" si="26"/>
        <v>0</v>
      </c>
      <c r="H222" s="23"/>
      <c r="L222" s="23"/>
      <c r="M222" s="23"/>
    </row>
    <row r="223" spans="1:13" hidden="1" outlineLevel="1" x14ac:dyDescent="0.25">
      <c r="A223" s="25" t="s">
        <v>324</v>
      </c>
      <c r="B223" s="54" t="s">
        <v>101</v>
      </c>
      <c r="E223" s="63"/>
      <c r="F223" s="51">
        <f t="shared" si="25"/>
        <v>0</v>
      </c>
      <c r="G223" s="51">
        <f t="shared" si="26"/>
        <v>0</v>
      </c>
      <c r="H223" s="23"/>
      <c r="L223" s="23"/>
      <c r="M223" s="23"/>
    </row>
    <row r="224" spans="1:13" hidden="1" outlineLevel="1" x14ac:dyDescent="0.25">
      <c r="A224" s="25" t="s">
        <v>325</v>
      </c>
      <c r="B224" s="54" t="s">
        <v>101</v>
      </c>
      <c r="E224" s="63"/>
      <c r="F224" s="51">
        <f t="shared" si="25"/>
        <v>0</v>
      </c>
      <c r="G224" s="51">
        <f t="shared" si="26"/>
        <v>0</v>
      </c>
      <c r="H224" s="23"/>
      <c r="L224" s="23"/>
      <c r="M224" s="23"/>
    </row>
    <row r="225" spans="1:14" hidden="1" outlineLevel="1" x14ac:dyDescent="0.25">
      <c r="A225" s="25" t="s">
        <v>326</v>
      </c>
      <c r="B225" s="54" t="s">
        <v>101</v>
      </c>
      <c r="E225" s="63"/>
      <c r="F225" s="51">
        <f t="shared" si="25"/>
        <v>0</v>
      </c>
      <c r="G225" s="51">
        <f t="shared" si="26"/>
        <v>0</v>
      </c>
      <c r="H225" s="23"/>
      <c r="L225" s="23"/>
      <c r="M225" s="23"/>
    </row>
    <row r="226" spans="1:14" hidden="1" outlineLevel="1" x14ac:dyDescent="0.25">
      <c r="A226" s="25" t="s">
        <v>327</v>
      </c>
      <c r="B226" s="54" t="s">
        <v>101</v>
      </c>
      <c r="E226" s="42"/>
      <c r="F226" s="51">
        <f t="shared" si="25"/>
        <v>0</v>
      </c>
      <c r="G226" s="51">
        <f t="shared" si="26"/>
        <v>0</v>
      </c>
      <c r="H226" s="23"/>
      <c r="L226" s="23"/>
      <c r="M226" s="23"/>
    </row>
    <row r="227" spans="1:14" hidden="1" outlineLevel="1" x14ac:dyDescent="0.25">
      <c r="A227" s="25" t="s">
        <v>328</v>
      </c>
      <c r="B227" s="54" t="s">
        <v>101</v>
      </c>
      <c r="E227" s="63"/>
      <c r="F227" s="51">
        <f t="shared" si="25"/>
        <v>0</v>
      </c>
      <c r="G227" s="51">
        <f t="shared" si="26"/>
        <v>0</v>
      </c>
      <c r="H227" s="23"/>
      <c r="L227" s="23"/>
      <c r="M227" s="23"/>
    </row>
    <row r="228" spans="1:14" ht="15" customHeight="1" collapsed="1" x14ac:dyDescent="0.25">
      <c r="A228" s="44"/>
      <c r="B228" s="45" t="s">
        <v>329</v>
      </c>
      <c r="C228" s="44"/>
      <c r="D228" s="44"/>
      <c r="E228" s="46"/>
      <c r="F228" s="47"/>
      <c r="G228" s="47"/>
      <c r="H228" s="23"/>
      <c r="L228" s="23"/>
      <c r="M228" s="23"/>
    </row>
    <row r="229" spans="1:14" ht="30" x14ac:dyDescent="0.25">
      <c r="A229" s="25" t="s">
        <v>330</v>
      </c>
      <c r="B229" s="42" t="s">
        <v>331</v>
      </c>
      <c r="C229" s="106" t="s">
        <v>1178</v>
      </c>
      <c r="H229" s="23"/>
      <c r="L229" s="23"/>
      <c r="M229" s="23"/>
    </row>
    <row r="230" spans="1:14" ht="15" customHeight="1" x14ac:dyDescent="0.25">
      <c r="A230" s="44"/>
      <c r="B230" s="45" t="s">
        <v>332</v>
      </c>
      <c r="C230" s="44"/>
      <c r="D230" s="44"/>
      <c r="E230" s="46"/>
      <c r="F230" s="47"/>
      <c r="G230" s="47"/>
      <c r="H230" s="23"/>
      <c r="L230" s="23"/>
      <c r="M230" s="23"/>
    </row>
    <row r="231" spans="1:14" x14ac:dyDescent="0.25">
      <c r="A231" s="25" t="s">
        <v>11</v>
      </c>
      <c r="B231" s="25" t="s">
        <v>1156</v>
      </c>
      <c r="C231" s="104">
        <f>C53+5265</f>
        <v>19259.949976129999</v>
      </c>
      <c r="E231" s="42"/>
      <c r="H231" s="23"/>
      <c r="L231" s="23"/>
      <c r="M231" s="23"/>
    </row>
    <row r="232" spans="1:14" x14ac:dyDescent="0.25">
      <c r="A232" s="25" t="s">
        <v>333</v>
      </c>
      <c r="B232" s="66" t="s">
        <v>334</v>
      </c>
      <c r="C232" s="25" t="s">
        <v>1179</v>
      </c>
      <c r="E232" s="42"/>
      <c r="H232" s="23"/>
      <c r="L232" s="23"/>
      <c r="M232" s="23"/>
    </row>
    <row r="233" spans="1:14" x14ac:dyDescent="0.25">
      <c r="A233" s="25" t="s">
        <v>335</v>
      </c>
      <c r="B233" s="66" t="s">
        <v>336</v>
      </c>
      <c r="C233" s="25" t="s">
        <v>1180</v>
      </c>
      <c r="E233" s="42"/>
      <c r="H233" s="23"/>
      <c r="L233" s="23"/>
      <c r="M233" s="23"/>
    </row>
    <row r="234" spans="1:14" hidden="1" outlineLevel="1" x14ac:dyDescent="0.25">
      <c r="A234" s="25" t="s">
        <v>337</v>
      </c>
      <c r="B234" s="40" t="s">
        <v>338</v>
      </c>
      <c r="C234" s="42"/>
      <c r="D234" s="42"/>
      <c r="E234" s="42"/>
      <c r="H234" s="23"/>
      <c r="L234" s="23"/>
      <c r="M234" s="23"/>
    </row>
    <row r="235" spans="1:14" hidden="1" outlineLevel="1" x14ac:dyDescent="0.25">
      <c r="A235" s="25" t="s">
        <v>339</v>
      </c>
      <c r="B235" s="40" t="s">
        <v>340</v>
      </c>
      <c r="C235" s="42"/>
      <c r="D235" s="42"/>
      <c r="E235" s="42"/>
      <c r="H235" s="23"/>
      <c r="L235" s="23"/>
      <c r="M235" s="23"/>
    </row>
    <row r="236" spans="1:14" hidden="1" outlineLevel="1" x14ac:dyDescent="0.25">
      <c r="A236" s="25" t="s">
        <v>341</v>
      </c>
      <c r="B236" s="40" t="s">
        <v>342</v>
      </c>
      <c r="C236" s="42"/>
      <c r="D236" s="42"/>
      <c r="E236" s="42"/>
      <c r="H236" s="23"/>
      <c r="L236" s="23"/>
      <c r="M236" s="23"/>
    </row>
    <row r="237" spans="1:14" hidden="1" outlineLevel="1" x14ac:dyDescent="0.25">
      <c r="A237" s="25" t="s">
        <v>343</v>
      </c>
      <c r="C237" s="42"/>
      <c r="D237" s="42"/>
      <c r="E237" s="42"/>
      <c r="H237" s="23"/>
      <c r="L237" s="23"/>
      <c r="M237" s="23"/>
    </row>
    <row r="238" spans="1:14" hidden="1" outlineLevel="1" x14ac:dyDescent="0.25">
      <c r="A238" s="25" t="s">
        <v>344</v>
      </c>
      <c r="C238" s="42"/>
      <c r="D238" s="42"/>
      <c r="E238" s="42"/>
      <c r="H238" s="23"/>
      <c r="L238" s="23"/>
      <c r="M238" s="23"/>
    </row>
    <row r="239" spans="1:14" hidden="1" outlineLevel="1" x14ac:dyDescent="0.25">
      <c r="A239" s="25" t="s">
        <v>345</v>
      </c>
      <c r="D239"/>
      <c r="E239"/>
      <c r="F239"/>
      <c r="G239"/>
      <c r="H239" s="23"/>
      <c r="K239" s="67"/>
      <c r="L239" s="67"/>
      <c r="M239" s="67"/>
      <c r="N239" s="67"/>
    </row>
    <row r="240" spans="1:14" hidden="1" outlineLevel="1" x14ac:dyDescent="0.25">
      <c r="A240" s="25" t="s">
        <v>346</v>
      </c>
      <c r="D240"/>
      <c r="E240"/>
      <c r="F240"/>
      <c r="G240"/>
      <c r="H240" s="23"/>
      <c r="K240" s="67"/>
      <c r="L240" s="67"/>
      <c r="M240" s="67"/>
      <c r="N240" s="67"/>
    </row>
    <row r="241" spans="1:14" hidden="1" outlineLevel="1" x14ac:dyDescent="0.25">
      <c r="A241" s="25" t="s">
        <v>347</v>
      </c>
      <c r="D241"/>
      <c r="E241"/>
      <c r="F241"/>
      <c r="G241"/>
      <c r="H241" s="23"/>
      <c r="K241" s="67"/>
      <c r="L241" s="67"/>
      <c r="M241" s="67"/>
      <c r="N241" s="67"/>
    </row>
    <row r="242" spans="1:14" hidden="1" outlineLevel="1" x14ac:dyDescent="0.25">
      <c r="A242" s="25" t="s">
        <v>348</v>
      </c>
      <c r="D242"/>
      <c r="E242"/>
      <c r="F242"/>
      <c r="G242"/>
      <c r="H242" s="23"/>
      <c r="K242" s="67"/>
      <c r="L242" s="67"/>
      <c r="M242" s="67"/>
      <c r="N242" s="67"/>
    </row>
    <row r="243" spans="1:14" hidden="1" outlineLevel="1" x14ac:dyDescent="0.25">
      <c r="A243" s="25" t="s">
        <v>349</v>
      </c>
      <c r="D243"/>
      <c r="E243"/>
      <c r="F243"/>
      <c r="G243"/>
      <c r="H243" s="23"/>
      <c r="K243" s="67"/>
      <c r="L243" s="67"/>
      <c r="M243" s="67"/>
      <c r="N243" s="67"/>
    </row>
    <row r="244" spans="1:14" hidden="1" outlineLevel="1" x14ac:dyDescent="0.25">
      <c r="A244" s="25" t="s">
        <v>350</v>
      </c>
      <c r="D244"/>
      <c r="E244"/>
      <c r="F244"/>
      <c r="G244"/>
      <c r="H244" s="23"/>
      <c r="K244" s="67"/>
      <c r="L244" s="67"/>
      <c r="M244" s="67"/>
      <c r="N244" s="67"/>
    </row>
    <row r="245" spans="1:14" hidden="1" outlineLevel="1" x14ac:dyDescent="0.25">
      <c r="A245" s="25" t="s">
        <v>351</v>
      </c>
      <c r="D245"/>
      <c r="E245"/>
      <c r="F245"/>
      <c r="G245"/>
      <c r="H245" s="23"/>
      <c r="K245" s="67"/>
      <c r="L245" s="67"/>
      <c r="M245" s="67"/>
      <c r="N245" s="67"/>
    </row>
    <row r="246" spans="1:14" hidden="1" outlineLevel="1" x14ac:dyDescent="0.25">
      <c r="A246" s="25" t="s">
        <v>352</v>
      </c>
      <c r="D246"/>
      <c r="E246"/>
      <c r="F246"/>
      <c r="G246"/>
      <c r="H246" s="23"/>
      <c r="K246" s="67"/>
      <c r="L246" s="67"/>
      <c r="M246" s="67"/>
      <c r="N246" s="67"/>
    </row>
    <row r="247" spans="1:14" hidden="1" outlineLevel="1" x14ac:dyDescent="0.25">
      <c r="A247" s="25" t="s">
        <v>353</v>
      </c>
      <c r="D247"/>
      <c r="E247"/>
      <c r="F247"/>
      <c r="G247"/>
      <c r="H247" s="23"/>
      <c r="K247" s="67"/>
      <c r="L247" s="67"/>
      <c r="M247" s="67"/>
      <c r="N247" s="67"/>
    </row>
    <row r="248" spans="1:14" hidden="1" outlineLevel="1" x14ac:dyDescent="0.25">
      <c r="A248" s="25" t="s">
        <v>354</v>
      </c>
      <c r="D248"/>
      <c r="E248"/>
      <c r="F248"/>
      <c r="G248"/>
      <c r="H248" s="23"/>
      <c r="K248" s="67"/>
      <c r="L248" s="67"/>
      <c r="M248" s="67"/>
      <c r="N248" s="67"/>
    </row>
    <row r="249" spans="1:14" hidden="1" outlineLevel="1" x14ac:dyDescent="0.25">
      <c r="A249" s="25" t="s">
        <v>355</v>
      </c>
      <c r="D249"/>
      <c r="E249"/>
      <c r="F249"/>
      <c r="G249"/>
      <c r="H249" s="23"/>
      <c r="K249" s="67"/>
      <c r="L249" s="67"/>
      <c r="M249" s="67"/>
      <c r="N249" s="67"/>
    </row>
    <row r="250" spans="1:14" hidden="1" outlineLevel="1" x14ac:dyDescent="0.25">
      <c r="A250" s="25" t="s">
        <v>356</v>
      </c>
      <c r="D250"/>
      <c r="E250"/>
      <c r="F250"/>
      <c r="G250"/>
      <c r="H250" s="23"/>
      <c r="K250" s="67"/>
      <c r="L250" s="67"/>
      <c r="M250" s="67"/>
      <c r="N250" s="67"/>
    </row>
    <row r="251" spans="1:14" hidden="1" outlineLevel="1" x14ac:dyDescent="0.25">
      <c r="A251" s="25" t="s">
        <v>357</v>
      </c>
      <c r="D251"/>
      <c r="E251"/>
      <c r="F251"/>
      <c r="G251"/>
      <c r="H251" s="23"/>
      <c r="K251" s="67"/>
      <c r="L251" s="67"/>
      <c r="M251" s="67"/>
      <c r="N251" s="67"/>
    </row>
    <row r="252" spans="1:14" hidden="1" outlineLevel="1" x14ac:dyDescent="0.25">
      <c r="A252" s="25" t="s">
        <v>358</v>
      </c>
      <c r="D252"/>
      <c r="E252"/>
      <c r="F252"/>
      <c r="G252"/>
      <c r="H252" s="23"/>
      <c r="K252" s="67"/>
      <c r="L252" s="67"/>
      <c r="M252" s="67"/>
      <c r="N252" s="67"/>
    </row>
    <row r="253" spans="1:14" hidden="1" outlineLevel="1" x14ac:dyDescent="0.25">
      <c r="A253" s="25" t="s">
        <v>359</v>
      </c>
      <c r="D253"/>
      <c r="E253"/>
      <c r="F253"/>
      <c r="G253"/>
      <c r="H253" s="23"/>
      <c r="K253" s="67"/>
      <c r="L253" s="67"/>
      <c r="M253" s="67"/>
      <c r="N253" s="67"/>
    </row>
    <row r="254" spans="1:14" hidden="1" outlineLevel="1" x14ac:dyDescent="0.25">
      <c r="A254" s="25" t="s">
        <v>360</v>
      </c>
      <c r="D254"/>
      <c r="E254"/>
      <c r="F254"/>
      <c r="G254"/>
      <c r="H254" s="23"/>
      <c r="K254" s="67"/>
      <c r="L254" s="67"/>
      <c r="M254" s="67"/>
      <c r="N254" s="67"/>
    </row>
    <row r="255" spans="1:14" hidden="1" outlineLevel="1" x14ac:dyDescent="0.25">
      <c r="A255" s="25" t="s">
        <v>361</v>
      </c>
      <c r="D255"/>
      <c r="E255"/>
      <c r="F255"/>
      <c r="G255"/>
      <c r="H255" s="23"/>
      <c r="K255" s="67"/>
      <c r="L255" s="67"/>
      <c r="M255" s="67"/>
      <c r="N255" s="67"/>
    </row>
    <row r="256" spans="1:14" hidden="1" outlineLevel="1" x14ac:dyDescent="0.25">
      <c r="A256" s="25" t="s">
        <v>362</v>
      </c>
      <c r="D256"/>
      <c r="E256"/>
      <c r="F256"/>
      <c r="G256"/>
      <c r="H256" s="23"/>
      <c r="K256" s="67"/>
      <c r="L256" s="67"/>
      <c r="M256" s="67"/>
      <c r="N256" s="67"/>
    </row>
    <row r="257" spans="1:14" hidden="1" outlineLevel="1" x14ac:dyDescent="0.25">
      <c r="A257" s="25" t="s">
        <v>363</v>
      </c>
      <c r="D257"/>
      <c r="E257"/>
      <c r="F257"/>
      <c r="G257"/>
      <c r="H257" s="23"/>
      <c r="K257" s="67"/>
      <c r="L257" s="67"/>
      <c r="M257" s="67"/>
      <c r="N257" s="67"/>
    </row>
    <row r="258" spans="1:14" hidden="1" outlineLevel="1" x14ac:dyDescent="0.25">
      <c r="A258" s="25" t="s">
        <v>364</v>
      </c>
      <c r="D258"/>
      <c r="E258"/>
      <c r="F258"/>
      <c r="G258"/>
      <c r="H258" s="23"/>
      <c r="K258" s="67"/>
      <c r="L258" s="67"/>
      <c r="M258" s="67"/>
      <c r="N258" s="67"/>
    </row>
    <row r="259" spans="1:14" hidden="1" outlineLevel="1" x14ac:dyDescent="0.25">
      <c r="A259" s="25" t="s">
        <v>365</v>
      </c>
      <c r="D259"/>
      <c r="E259"/>
      <c r="F259"/>
      <c r="G259"/>
      <c r="H259" s="23"/>
      <c r="K259" s="67"/>
      <c r="L259" s="67"/>
      <c r="M259" s="67"/>
      <c r="N259" s="67"/>
    </row>
    <row r="260" spans="1:14" hidden="1" outlineLevel="1" x14ac:dyDescent="0.25">
      <c r="A260" s="25" t="s">
        <v>366</v>
      </c>
      <c r="D260"/>
      <c r="E260"/>
      <c r="F260"/>
      <c r="G260"/>
      <c r="H260" s="23"/>
      <c r="K260" s="67"/>
      <c r="L260" s="67"/>
      <c r="M260" s="67"/>
      <c r="N260" s="67"/>
    </row>
    <row r="261" spans="1:14" hidden="1" outlineLevel="1" x14ac:dyDescent="0.25">
      <c r="A261" s="25" t="s">
        <v>367</v>
      </c>
      <c r="D261"/>
      <c r="E261"/>
      <c r="F261"/>
      <c r="G261"/>
      <c r="H261" s="23"/>
      <c r="K261" s="67"/>
      <c r="L261" s="67"/>
      <c r="M261" s="67"/>
      <c r="N261" s="67"/>
    </row>
    <row r="262" spans="1:14" hidden="1" outlineLevel="1" x14ac:dyDescent="0.25">
      <c r="A262" s="25" t="s">
        <v>368</v>
      </c>
      <c r="D262"/>
      <c r="E262"/>
      <c r="F262"/>
      <c r="G262"/>
      <c r="H262" s="23"/>
      <c r="K262" s="67"/>
      <c r="L262" s="67"/>
      <c r="M262" s="67"/>
      <c r="N262" s="67"/>
    </row>
    <row r="263" spans="1:14" hidden="1" outlineLevel="1" x14ac:dyDescent="0.25">
      <c r="A263" s="25" t="s">
        <v>369</v>
      </c>
      <c r="D263"/>
      <c r="E263"/>
      <c r="F263"/>
      <c r="G263"/>
      <c r="H263" s="23"/>
      <c r="K263" s="67"/>
      <c r="L263" s="67"/>
      <c r="M263" s="67"/>
      <c r="N263" s="67"/>
    </row>
    <row r="264" spans="1:14" hidden="1" outlineLevel="1" x14ac:dyDescent="0.25">
      <c r="A264" s="25" t="s">
        <v>370</v>
      </c>
      <c r="D264"/>
      <c r="E264"/>
      <c r="F264"/>
      <c r="G264"/>
      <c r="H264" s="23"/>
      <c r="K264" s="67"/>
      <c r="L264" s="67"/>
      <c r="M264" s="67"/>
      <c r="N264" s="67"/>
    </row>
    <row r="265" spans="1:14" hidden="1" outlineLevel="1" x14ac:dyDescent="0.25">
      <c r="A265" s="25" t="s">
        <v>371</v>
      </c>
      <c r="D265"/>
      <c r="E265"/>
      <c r="F265"/>
      <c r="G265"/>
      <c r="H265" s="23"/>
      <c r="K265" s="67"/>
      <c r="L265" s="67"/>
      <c r="M265" s="67"/>
      <c r="N265" s="67"/>
    </row>
    <row r="266" spans="1:14" hidden="1" outlineLevel="1" x14ac:dyDescent="0.25">
      <c r="A266" s="25" t="s">
        <v>372</v>
      </c>
      <c r="D266"/>
      <c r="E266"/>
      <c r="F266"/>
      <c r="G266"/>
      <c r="H266" s="23"/>
      <c r="K266" s="67"/>
      <c r="L266" s="67"/>
      <c r="M266" s="67"/>
      <c r="N266" s="67"/>
    </row>
    <row r="267" spans="1:14" hidden="1" outlineLevel="1" x14ac:dyDescent="0.25">
      <c r="A267" s="25" t="s">
        <v>373</v>
      </c>
      <c r="D267"/>
      <c r="E267"/>
      <c r="F267"/>
      <c r="G267"/>
      <c r="H267" s="23"/>
      <c r="K267" s="67"/>
      <c r="L267" s="67"/>
      <c r="M267" s="67"/>
      <c r="N267" s="67"/>
    </row>
    <row r="268" spans="1:14" hidden="1" outlineLevel="1" x14ac:dyDescent="0.25">
      <c r="A268" s="25" t="s">
        <v>374</v>
      </c>
      <c r="D268"/>
      <c r="E268"/>
      <c r="F268"/>
      <c r="G268"/>
      <c r="H268" s="23"/>
      <c r="K268" s="67"/>
      <c r="L268" s="67"/>
      <c r="M268" s="67"/>
      <c r="N268" s="67"/>
    </row>
    <row r="269" spans="1:14" hidden="1" outlineLevel="1" x14ac:dyDescent="0.25">
      <c r="A269" s="25" t="s">
        <v>375</v>
      </c>
      <c r="D269"/>
      <c r="E269"/>
      <c r="F269"/>
      <c r="G269"/>
      <c r="H269" s="23"/>
      <c r="K269" s="67"/>
      <c r="L269" s="67"/>
      <c r="M269" s="67"/>
      <c r="N269" s="67"/>
    </row>
    <row r="270" spans="1:14" hidden="1" outlineLevel="1" x14ac:dyDescent="0.25">
      <c r="A270" s="25" t="s">
        <v>376</v>
      </c>
      <c r="D270"/>
      <c r="E270"/>
      <c r="F270"/>
      <c r="G270"/>
      <c r="H270" s="23"/>
      <c r="K270" s="67"/>
      <c r="L270" s="67"/>
      <c r="M270" s="67"/>
      <c r="N270" s="67"/>
    </row>
    <row r="271" spans="1:14" hidden="1" outlineLevel="1" x14ac:dyDescent="0.25">
      <c r="A271" s="25" t="s">
        <v>377</v>
      </c>
      <c r="D271"/>
      <c r="E271"/>
      <c r="F271"/>
      <c r="G271"/>
      <c r="H271" s="23"/>
      <c r="K271" s="67"/>
      <c r="L271" s="67"/>
      <c r="M271" s="67"/>
      <c r="N271" s="67"/>
    </row>
    <row r="272" spans="1:14" hidden="1" outlineLevel="1" x14ac:dyDescent="0.25">
      <c r="A272" s="25" t="s">
        <v>378</v>
      </c>
      <c r="D272"/>
      <c r="E272"/>
      <c r="F272"/>
      <c r="G272"/>
      <c r="H272" s="23"/>
      <c r="K272" s="67"/>
      <c r="L272" s="67"/>
      <c r="M272" s="67"/>
      <c r="N272" s="67"/>
    </row>
    <row r="273" spans="1:14" hidden="1" outlineLevel="1" x14ac:dyDescent="0.25">
      <c r="A273" s="25" t="s">
        <v>379</v>
      </c>
      <c r="D273"/>
      <c r="E273"/>
      <c r="F273"/>
      <c r="G273"/>
      <c r="H273" s="23"/>
      <c r="K273" s="67"/>
      <c r="L273" s="67"/>
      <c r="M273" s="67"/>
      <c r="N273" s="67"/>
    </row>
    <row r="274" spans="1:14" hidden="1" outlineLevel="1" x14ac:dyDescent="0.25">
      <c r="A274" s="25" t="s">
        <v>380</v>
      </c>
      <c r="D274"/>
      <c r="E274"/>
      <c r="F274"/>
      <c r="G274"/>
      <c r="H274" s="23"/>
      <c r="K274" s="67"/>
      <c r="L274" s="67"/>
      <c r="M274" s="67"/>
      <c r="N274" s="67"/>
    </row>
    <row r="275" spans="1:14" hidden="1" outlineLevel="1" x14ac:dyDescent="0.25">
      <c r="A275" s="25" t="s">
        <v>381</v>
      </c>
      <c r="D275"/>
      <c r="E275"/>
      <c r="F275"/>
      <c r="G275"/>
      <c r="H275" s="23"/>
      <c r="K275" s="67"/>
      <c r="L275" s="67"/>
      <c r="M275" s="67"/>
      <c r="N275" s="67"/>
    </row>
    <row r="276" spans="1:14" hidden="1" outlineLevel="1" x14ac:dyDescent="0.25">
      <c r="A276" s="25" t="s">
        <v>382</v>
      </c>
      <c r="D276"/>
      <c r="E276"/>
      <c r="F276"/>
      <c r="G276"/>
      <c r="H276" s="23"/>
      <c r="K276" s="67"/>
      <c r="L276" s="67"/>
      <c r="M276" s="67"/>
      <c r="N276" s="67"/>
    </row>
    <row r="277" spans="1:14" hidden="1" outlineLevel="1" x14ac:dyDescent="0.25">
      <c r="A277" s="25" t="s">
        <v>383</v>
      </c>
      <c r="D277"/>
      <c r="E277"/>
      <c r="F277"/>
      <c r="G277"/>
      <c r="H277" s="23"/>
      <c r="K277" s="67"/>
      <c r="L277" s="67"/>
      <c r="M277" s="67"/>
      <c r="N277" s="67"/>
    </row>
    <row r="278" spans="1:14" hidden="1" outlineLevel="1" x14ac:dyDescent="0.25">
      <c r="A278" s="25" t="s">
        <v>384</v>
      </c>
      <c r="D278"/>
      <c r="E278"/>
      <c r="F278"/>
      <c r="G278"/>
      <c r="H278" s="23"/>
      <c r="K278" s="67"/>
      <c r="L278" s="67"/>
      <c r="M278" s="67"/>
      <c r="N278" s="67"/>
    </row>
    <row r="279" spans="1:14" hidden="1" outlineLevel="1" x14ac:dyDescent="0.25">
      <c r="A279" s="25" t="s">
        <v>385</v>
      </c>
      <c r="D279"/>
      <c r="E279"/>
      <c r="F279"/>
      <c r="G279"/>
      <c r="H279" s="23"/>
      <c r="K279" s="67"/>
      <c r="L279" s="67"/>
      <c r="M279" s="67"/>
      <c r="N279" s="67"/>
    </row>
    <row r="280" spans="1:14" hidden="1" outlineLevel="1" x14ac:dyDescent="0.25">
      <c r="A280" s="25" t="s">
        <v>386</v>
      </c>
      <c r="D280"/>
      <c r="E280"/>
      <c r="F280"/>
      <c r="G280"/>
      <c r="H280" s="23"/>
      <c r="K280" s="67"/>
      <c r="L280" s="67"/>
      <c r="M280" s="67"/>
      <c r="N280" s="67"/>
    </row>
    <row r="281" spans="1:14" hidden="1" outlineLevel="1" x14ac:dyDescent="0.25">
      <c r="A281" s="25" t="s">
        <v>387</v>
      </c>
      <c r="D281"/>
      <c r="E281"/>
      <c r="F281"/>
      <c r="G281"/>
      <c r="H281" s="23"/>
      <c r="K281" s="67"/>
      <c r="L281" s="67"/>
      <c r="M281" s="67"/>
      <c r="N281" s="67"/>
    </row>
    <row r="282" spans="1:14" hidden="1" outlineLevel="1" x14ac:dyDescent="0.25">
      <c r="A282" s="25" t="s">
        <v>388</v>
      </c>
      <c r="D282"/>
      <c r="E282"/>
      <c r="F282"/>
      <c r="G282"/>
      <c r="H282" s="23"/>
      <c r="K282" s="67"/>
      <c r="L282" s="67"/>
      <c r="M282" s="67"/>
      <c r="N282" s="67"/>
    </row>
    <row r="283" spans="1:14" hidden="1" outlineLevel="1" x14ac:dyDescent="0.25">
      <c r="A283" s="25" t="s">
        <v>389</v>
      </c>
      <c r="D283"/>
      <c r="E283"/>
      <c r="F283"/>
      <c r="G283"/>
      <c r="H283" s="23"/>
      <c r="K283" s="67"/>
      <c r="L283" s="67"/>
      <c r="M283" s="67"/>
      <c r="N283" s="67"/>
    </row>
    <row r="284" spans="1:14" hidden="1" outlineLevel="1" x14ac:dyDescent="0.25">
      <c r="A284" s="25" t="s">
        <v>390</v>
      </c>
      <c r="D284"/>
      <c r="E284"/>
      <c r="F284"/>
      <c r="G284"/>
      <c r="H284" s="23"/>
      <c r="K284" s="67"/>
      <c r="L284" s="67"/>
      <c r="M284" s="67"/>
      <c r="N284" s="67"/>
    </row>
    <row r="285" spans="1:14" ht="37.5" collapsed="1" x14ac:dyDescent="0.25">
      <c r="A285" s="36"/>
      <c r="B285" s="36" t="s">
        <v>391</v>
      </c>
      <c r="C285" s="36" t="s">
        <v>1</v>
      </c>
      <c r="D285" s="36" t="s">
        <v>1</v>
      </c>
      <c r="E285" s="36"/>
      <c r="F285" s="37"/>
      <c r="G285" s="38"/>
      <c r="H285" s="23"/>
      <c r="I285" s="29"/>
      <c r="J285" s="29"/>
      <c r="K285" s="29"/>
      <c r="L285" s="29"/>
      <c r="M285" s="31"/>
    </row>
    <row r="286" spans="1:14" ht="18.75" x14ac:dyDescent="0.25">
      <c r="A286" s="68" t="s">
        <v>392</v>
      </c>
      <c r="B286" s="69"/>
      <c r="C286" s="69"/>
      <c r="D286" s="69"/>
      <c r="E286" s="69"/>
      <c r="F286" s="70"/>
      <c r="G286" s="69"/>
      <c r="H286" s="23"/>
      <c r="I286" s="29"/>
      <c r="J286" s="29"/>
      <c r="K286" s="29"/>
      <c r="L286" s="29"/>
      <c r="M286" s="31"/>
    </row>
    <row r="287" spans="1:14" ht="18.75" x14ac:dyDescent="0.25">
      <c r="A287" s="68" t="s">
        <v>393</v>
      </c>
      <c r="B287" s="69"/>
      <c r="C287" s="69"/>
      <c r="D287" s="69"/>
      <c r="E287" s="69"/>
      <c r="F287" s="70"/>
      <c r="G287" s="69"/>
      <c r="H287" s="23"/>
      <c r="I287" s="29"/>
      <c r="J287" s="29"/>
      <c r="K287" s="29"/>
      <c r="L287" s="29"/>
      <c r="M287" s="31"/>
    </row>
    <row r="288" spans="1:14" x14ac:dyDescent="0.25">
      <c r="A288" s="25" t="s">
        <v>394</v>
      </c>
      <c r="B288" s="40" t="s">
        <v>395</v>
      </c>
      <c r="C288" s="71">
        <f>ROW(B38)</f>
        <v>38</v>
      </c>
      <c r="D288" s="62"/>
      <c r="E288" s="62"/>
      <c r="F288" s="62"/>
      <c r="G288" s="62"/>
      <c r="H288" s="23"/>
      <c r="I288" s="40"/>
      <c r="J288" s="71"/>
      <c r="L288" s="62"/>
      <c r="M288" s="62"/>
      <c r="N288" s="62"/>
    </row>
    <row r="289" spans="1:14" x14ac:dyDescent="0.25">
      <c r="A289" s="25" t="s">
        <v>396</v>
      </c>
      <c r="B289" s="40" t="s">
        <v>397</v>
      </c>
      <c r="C289" s="71">
        <f>ROW(B39)</f>
        <v>39</v>
      </c>
      <c r="E289" s="62"/>
      <c r="F289" s="62"/>
      <c r="H289" s="23"/>
      <c r="I289" s="40"/>
      <c r="J289" s="71"/>
      <c r="L289" s="62"/>
      <c r="M289" s="62"/>
    </row>
    <row r="290" spans="1:14" x14ac:dyDescent="0.25">
      <c r="A290" s="25" t="s">
        <v>398</v>
      </c>
      <c r="B290" s="40" t="s">
        <v>399</v>
      </c>
      <c r="C290" s="71" t="str">
        <f>ROW('B1. HTT Mortgage Assets'!B43)&amp; " for Mortgage Assets"</f>
        <v>43 for Mortgage Assets</v>
      </c>
      <c r="D290" s="71"/>
      <c r="E290" s="72"/>
      <c r="F290" s="62"/>
      <c r="G290" s="72"/>
      <c r="H290" s="23"/>
      <c r="I290" s="40"/>
      <c r="J290" s="71"/>
      <c r="K290" s="71"/>
      <c r="L290" s="72"/>
      <c r="M290" s="62"/>
      <c r="N290" s="72"/>
    </row>
    <row r="291" spans="1:14" x14ac:dyDescent="0.25">
      <c r="A291" s="25" t="s">
        <v>400</v>
      </c>
      <c r="B291" s="40" t="s">
        <v>401</v>
      </c>
      <c r="C291" s="71">
        <f>ROW(B52)</f>
        <v>52</v>
      </c>
      <c r="H291" s="23"/>
      <c r="I291" s="40"/>
      <c r="J291" s="71"/>
    </row>
    <row r="292" spans="1:14" x14ac:dyDescent="0.25">
      <c r="A292" s="25" t="s">
        <v>402</v>
      </c>
      <c r="B292" s="40" t="s">
        <v>403</v>
      </c>
      <c r="C292" s="73" t="str">
        <f>ROW('B1. HTT Mortgage Assets'!B166)&amp;" for Residential Mortgage Assets"</f>
        <v>166 for Residential Mortgage Assets</v>
      </c>
      <c r="D292" s="71" t="str">
        <f>ROW('B1. HTT Mortgage Assets'!B267 )&amp; " for Commercial Mortgage Assets"</f>
        <v>267 for Commercial Mortgage Assets</v>
      </c>
      <c r="E292" s="72"/>
      <c r="F292" s="71"/>
      <c r="G292" s="72"/>
      <c r="H292" s="23"/>
      <c r="I292" s="40"/>
      <c r="J292" s="67"/>
      <c r="K292" s="71"/>
      <c r="L292" s="72"/>
      <c r="N292" s="72"/>
    </row>
    <row r="293" spans="1:14" x14ac:dyDescent="0.25">
      <c r="A293" s="25" t="s">
        <v>404</v>
      </c>
      <c r="B293" s="40" t="s">
        <v>405</v>
      </c>
      <c r="C293" s="71" t="str">
        <f>ROW('B1. HTT Mortgage Assets'!B130)&amp;" for Mortgage Assets"</f>
        <v>130 for Mortgage Assets</v>
      </c>
      <c r="D293" s="71">
        <f>ROW(B228)</f>
        <v>228</v>
      </c>
      <c r="F293" s="71"/>
      <c r="H293" s="23"/>
      <c r="I293" s="40"/>
      <c r="M293" s="72"/>
    </row>
    <row r="294" spans="1:14" x14ac:dyDescent="0.25">
      <c r="A294" s="25" t="s">
        <v>406</v>
      </c>
      <c r="B294" s="40" t="s">
        <v>407</v>
      </c>
      <c r="C294" s="71">
        <f>ROW(B111)</f>
        <v>111</v>
      </c>
      <c r="F294" s="72"/>
      <c r="H294" s="23"/>
      <c r="I294" s="40"/>
      <c r="J294" s="71"/>
      <c r="M294" s="72"/>
    </row>
    <row r="295" spans="1:14" x14ac:dyDescent="0.25">
      <c r="A295" s="25" t="s">
        <v>408</v>
      </c>
      <c r="B295" s="40" t="s">
        <v>409</v>
      </c>
      <c r="C295" s="71">
        <f>ROW(B163)</f>
        <v>163</v>
      </c>
      <c r="E295" s="72"/>
      <c r="F295" s="72"/>
      <c r="H295" s="23"/>
      <c r="I295" s="40"/>
      <c r="J295" s="71"/>
      <c r="L295" s="72"/>
      <c r="M295" s="72"/>
    </row>
    <row r="296" spans="1:14" x14ac:dyDescent="0.25">
      <c r="A296" s="25" t="s">
        <v>410</v>
      </c>
      <c r="B296" s="40" t="s">
        <v>411</v>
      </c>
      <c r="C296" s="71">
        <f>ROW(B137)</f>
        <v>137</v>
      </c>
      <c r="E296" s="72"/>
      <c r="F296" s="72"/>
      <c r="H296" s="23"/>
      <c r="I296" s="40"/>
      <c r="J296" s="71"/>
      <c r="L296" s="72"/>
      <c r="M296" s="72"/>
    </row>
    <row r="297" spans="1:14" ht="30" x14ac:dyDescent="0.25">
      <c r="A297" s="25" t="s">
        <v>412</v>
      </c>
      <c r="B297" s="25" t="s">
        <v>413</v>
      </c>
      <c r="C297" s="71" t="str">
        <f>ROW('C. HTT Harmonised Glossary'!B17)&amp;" for Harmonised Glossary"</f>
        <v>17 for Harmonised Glossary</v>
      </c>
      <c r="E297" s="72"/>
      <c r="H297" s="23"/>
      <c r="J297" s="71"/>
      <c r="L297" s="72"/>
    </row>
    <row r="298" spans="1:14" x14ac:dyDescent="0.25">
      <c r="A298" s="25" t="s">
        <v>414</v>
      </c>
      <c r="B298" s="40" t="s">
        <v>415</v>
      </c>
      <c r="C298" s="71">
        <f>ROW(B65)</f>
        <v>65</v>
      </c>
      <c r="E298" s="72"/>
      <c r="H298" s="23"/>
      <c r="I298" s="40"/>
      <c r="J298" s="71"/>
      <c r="L298" s="72"/>
    </row>
    <row r="299" spans="1:14" x14ac:dyDescent="0.25">
      <c r="A299" s="25" t="s">
        <v>416</v>
      </c>
      <c r="B299" s="40" t="s">
        <v>417</v>
      </c>
      <c r="C299" s="71">
        <f>ROW(B88)</f>
        <v>88</v>
      </c>
      <c r="E299" s="72"/>
      <c r="H299" s="23"/>
      <c r="I299" s="40"/>
      <c r="J299" s="71"/>
      <c r="L299" s="72"/>
    </row>
    <row r="300" spans="1:14" x14ac:dyDescent="0.25">
      <c r="A300" s="25" t="s">
        <v>418</v>
      </c>
      <c r="B300" s="40" t="s">
        <v>419</v>
      </c>
      <c r="C300" s="71" t="str">
        <f>ROW('B1. HTT Mortgage Assets'!B160)&amp; " for Mortgage Assets"</f>
        <v>160 for Mortgage Assets</v>
      </c>
      <c r="D300" s="71"/>
      <c r="E300" s="72"/>
      <c r="H300" s="23"/>
      <c r="I300" s="40"/>
      <c r="J300" s="71"/>
      <c r="K300" s="71"/>
      <c r="L300" s="72"/>
    </row>
    <row r="301" spans="1:14" hidden="1" outlineLevel="1" x14ac:dyDescent="0.25">
      <c r="A301" s="25" t="s">
        <v>420</v>
      </c>
      <c r="B301" s="40"/>
      <c r="C301" s="71"/>
      <c r="D301" s="71"/>
      <c r="E301" s="72"/>
      <c r="H301" s="23"/>
      <c r="I301" s="40"/>
      <c r="J301" s="71"/>
      <c r="K301" s="71"/>
      <c r="L301" s="72"/>
    </row>
    <row r="302" spans="1:14" hidden="1" outlineLevel="1" x14ac:dyDescent="0.25">
      <c r="A302" s="25" t="s">
        <v>421</v>
      </c>
      <c r="B302" s="40"/>
      <c r="C302" s="71"/>
      <c r="D302" s="71"/>
      <c r="E302" s="72"/>
      <c r="H302" s="23"/>
      <c r="I302" s="40"/>
      <c r="J302" s="71"/>
      <c r="K302" s="71"/>
      <c r="L302" s="72"/>
    </row>
    <row r="303" spans="1:14" hidden="1" outlineLevel="1" x14ac:dyDescent="0.25">
      <c r="A303" s="25" t="s">
        <v>422</v>
      </c>
      <c r="B303" s="40"/>
      <c r="C303" s="71"/>
      <c r="D303" s="71"/>
      <c r="E303" s="72"/>
      <c r="H303" s="23"/>
      <c r="I303" s="40"/>
      <c r="J303" s="71"/>
      <c r="K303" s="71"/>
      <c r="L303" s="72"/>
    </row>
    <row r="304" spans="1:14" hidden="1" outlineLevel="1" x14ac:dyDescent="0.25">
      <c r="A304" s="25" t="s">
        <v>423</v>
      </c>
      <c r="B304" s="40"/>
      <c r="C304" s="71"/>
      <c r="D304" s="71"/>
      <c r="E304" s="72"/>
      <c r="H304" s="23"/>
      <c r="I304" s="40"/>
      <c r="J304" s="71"/>
      <c r="K304" s="71"/>
      <c r="L304" s="72"/>
    </row>
    <row r="305" spans="1:13" hidden="1" outlineLevel="1" x14ac:dyDescent="0.25">
      <c r="A305" s="25" t="s">
        <v>424</v>
      </c>
      <c r="B305" s="40"/>
      <c r="C305" s="71"/>
      <c r="D305" s="71"/>
      <c r="E305" s="72"/>
      <c r="H305" s="23"/>
      <c r="I305" s="40"/>
      <c r="J305" s="71"/>
      <c r="K305" s="71"/>
      <c r="L305" s="72"/>
    </row>
    <row r="306" spans="1:13" hidden="1" outlineLevel="1" x14ac:dyDescent="0.25">
      <c r="A306" s="25" t="s">
        <v>425</v>
      </c>
      <c r="B306" s="40"/>
      <c r="C306" s="71"/>
      <c r="D306" s="71"/>
      <c r="E306" s="72"/>
      <c r="H306" s="23"/>
      <c r="I306" s="40"/>
      <c r="J306" s="71"/>
      <c r="K306" s="71"/>
      <c r="L306" s="72"/>
    </row>
    <row r="307" spans="1:13" hidden="1" outlineLevel="1" x14ac:dyDescent="0.25">
      <c r="A307" s="25" t="s">
        <v>426</v>
      </c>
      <c r="B307" s="40"/>
      <c r="C307" s="71"/>
      <c r="D307" s="71"/>
      <c r="E307" s="72"/>
      <c r="H307" s="23"/>
      <c r="I307" s="40"/>
      <c r="J307" s="71"/>
      <c r="K307" s="71"/>
      <c r="L307" s="72"/>
    </row>
    <row r="308" spans="1:13" hidden="1" outlineLevel="1" x14ac:dyDescent="0.25">
      <c r="A308" s="25" t="s">
        <v>427</v>
      </c>
      <c r="B308" s="40"/>
      <c r="C308" s="71"/>
      <c r="D308" s="71"/>
      <c r="E308" s="72"/>
      <c r="H308" s="23"/>
      <c r="I308" s="40"/>
      <c r="J308" s="71"/>
      <c r="K308" s="71"/>
      <c r="L308" s="72"/>
    </row>
    <row r="309" spans="1:13" hidden="1" outlineLevel="1" x14ac:dyDescent="0.25">
      <c r="A309" s="25" t="s">
        <v>428</v>
      </c>
      <c r="B309" s="40"/>
      <c r="C309" s="71"/>
      <c r="D309" s="71"/>
      <c r="E309" s="72"/>
      <c r="H309" s="23"/>
      <c r="I309" s="40"/>
      <c r="J309" s="71"/>
      <c r="K309" s="71"/>
      <c r="L309" s="72"/>
    </row>
    <row r="310" spans="1:13" hidden="1" outlineLevel="1" x14ac:dyDescent="0.25">
      <c r="A310" s="25" t="s">
        <v>429</v>
      </c>
      <c r="H310" s="23"/>
    </row>
    <row r="311" spans="1:13" ht="37.5" collapsed="1" x14ac:dyDescent="0.25">
      <c r="A311" s="37"/>
      <c r="B311" s="36" t="s">
        <v>29</v>
      </c>
      <c r="C311" s="37"/>
      <c r="D311" s="37"/>
      <c r="E311" s="37"/>
      <c r="F311" s="37"/>
      <c r="G311" s="38"/>
      <c r="H311" s="23"/>
      <c r="I311" s="29"/>
      <c r="J311" s="31"/>
      <c r="K311" s="31"/>
      <c r="L311" s="31"/>
      <c r="M311" s="31"/>
    </row>
    <row r="312" spans="1:13" x14ac:dyDescent="0.25">
      <c r="A312" s="25" t="s">
        <v>5</v>
      </c>
      <c r="B312" s="48" t="s">
        <v>430</v>
      </c>
      <c r="C312" s="71">
        <f>ROW(B173)</f>
        <v>173</v>
      </c>
      <c r="H312" s="23"/>
      <c r="I312" s="48"/>
      <c r="J312" s="71"/>
    </row>
    <row r="313" spans="1:13" hidden="1" outlineLevel="1" x14ac:dyDescent="0.25">
      <c r="A313" s="25" t="s">
        <v>431</v>
      </c>
      <c r="B313" s="48"/>
      <c r="C313" s="71"/>
      <c r="H313" s="23"/>
      <c r="I313" s="48"/>
      <c r="J313" s="71"/>
    </row>
    <row r="314" spans="1:13" hidden="1" outlineLevel="1" x14ac:dyDescent="0.25">
      <c r="A314" s="25" t="s">
        <v>432</v>
      </c>
      <c r="B314" s="48"/>
      <c r="C314" s="71"/>
      <c r="H314" s="23"/>
      <c r="I314" s="48"/>
      <c r="J314" s="71"/>
    </row>
    <row r="315" spans="1:13" hidden="1" outlineLevel="1" x14ac:dyDescent="0.25">
      <c r="A315" s="25" t="s">
        <v>433</v>
      </c>
      <c r="B315" s="48"/>
      <c r="C315" s="71"/>
      <c r="H315" s="23"/>
      <c r="I315" s="48"/>
      <c r="J315" s="71"/>
    </row>
    <row r="316" spans="1:13" hidden="1" outlineLevel="1" x14ac:dyDescent="0.25">
      <c r="A316" s="25" t="s">
        <v>434</v>
      </c>
      <c r="B316" s="48"/>
      <c r="C316" s="71"/>
      <c r="H316" s="23"/>
      <c r="I316" s="48"/>
      <c r="J316" s="71"/>
    </row>
    <row r="317" spans="1:13" hidden="1" outlineLevel="1" x14ac:dyDescent="0.25">
      <c r="A317" s="25" t="s">
        <v>435</v>
      </c>
      <c r="B317" s="48"/>
      <c r="C317" s="71"/>
      <c r="H317" s="23"/>
      <c r="I317" s="48"/>
      <c r="J317" s="71"/>
    </row>
    <row r="318" spans="1:13" hidden="1" outlineLevel="1" x14ac:dyDescent="0.25">
      <c r="A318" s="25" t="s">
        <v>436</v>
      </c>
      <c r="B318" s="48"/>
      <c r="C318" s="71"/>
      <c r="H318" s="23"/>
      <c r="I318" s="48"/>
      <c r="J318" s="71"/>
    </row>
    <row r="319" spans="1:13" ht="18.75" collapsed="1" x14ac:dyDescent="0.25">
      <c r="A319" s="37"/>
      <c r="B319" s="36" t="s">
        <v>30</v>
      </c>
      <c r="C319" s="37"/>
      <c r="D319" s="37"/>
      <c r="E319" s="37"/>
      <c r="F319" s="37"/>
      <c r="G319" s="38"/>
      <c r="H319" s="23"/>
      <c r="I319" s="29"/>
      <c r="J319" s="31"/>
      <c r="K319" s="31"/>
      <c r="L319" s="31"/>
      <c r="M319" s="31"/>
    </row>
    <row r="320" spans="1:13" ht="15" customHeight="1" outlineLevel="1" x14ac:dyDescent="0.25">
      <c r="A320" s="44"/>
      <c r="B320" s="45" t="s">
        <v>437</v>
      </c>
      <c r="C320" s="44"/>
      <c r="D320" s="44"/>
      <c r="E320" s="46"/>
      <c r="F320" s="47"/>
      <c r="G320" s="47"/>
      <c r="H320" s="23"/>
      <c r="L320" s="23"/>
      <c r="M320" s="23"/>
    </row>
    <row r="321" spans="1:8" outlineLevel="1" x14ac:dyDescent="0.25">
      <c r="A321" s="25" t="s">
        <v>438</v>
      </c>
      <c r="B321" s="40" t="s">
        <v>439</v>
      </c>
      <c r="C321" s="40" t="s">
        <v>975</v>
      </c>
      <c r="H321" s="23"/>
    </row>
    <row r="322" spans="1:8" outlineLevel="1" x14ac:dyDescent="0.25">
      <c r="A322" s="25" t="s">
        <v>440</v>
      </c>
      <c r="B322" s="40" t="s">
        <v>441</v>
      </c>
      <c r="C322" s="40" t="s">
        <v>1173</v>
      </c>
      <c r="H322" s="23"/>
    </row>
    <row r="323" spans="1:8" outlineLevel="1" x14ac:dyDescent="0.25">
      <c r="A323" s="25" t="s">
        <v>442</v>
      </c>
      <c r="B323" s="40" t="s">
        <v>443</v>
      </c>
      <c r="C323" s="40" t="s">
        <v>975</v>
      </c>
      <c r="H323" s="23"/>
    </row>
    <row r="324" spans="1:8" outlineLevel="1" x14ac:dyDescent="0.25">
      <c r="A324" s="25" t="s">
        <v>444</v>
      </c>
      <c r="B324" s="40" t="s">
        <v>445</v>
      </c>
      <c r="C324" s="25" t="s">
        <v>1174</v>
      </c>
      <c r="H324" s="23"/>
    </row>
    <row r="325" spans="1:8" outlineLevel="1" x14ac:dyDescent="0.25">
      <c r="A325" s="25" t="s">
        <v>446</v>
      </c>
      <c r="B325" s="40" t="s">
        <v>447</v>
      </c>
      <c r="C325" s="25" t="s">
        <v>1175</v>
      </c>
      <c r="H325" s="23"/>
    </row>
    <row r="326" spans="1:8" outlineLevel="1" x14ac:dyDescent="0.25">
      <c r="A326" s="25" t="s">
        <v>448</v>
      </c>
      <c r="B326" s="40" t="s">
        <v>449</v>
      </c>
      <c r="C326" s="25" t="s">
        <v>1176</v>
      </c>
      <c r="H326" s="23"/>
    </row>
    <row r="327" spans="1:8" outlineLevel="1" x14ac:dyDescent="0.25">
      <c r="A327" s="25" t="s">
        <v>450</v>
      </c>
      <c r="B327" s="40" t="s">
        <v>451</v>
      </c>
      <c r="C327" s="25" t="s">
        <v>1176</v>
      </c>
      <c r="H327" s="23"/>
    </row>
    <row r="328" spans="1:8" outlineLevel="1" x14ac:dyDescent="0.25">
      <c r="A328" s="25" t="s">
        <v>452</v>
      </c>
      <c r="B328" s="40" t="s">
        <v>453</v>
      </c>
      <c r="C328" s="25" t="s">
        <v>1176</v>
      </c>
      <c r="H328" s="23"/>
    </row>
    <row r="329" spans="1:8" outlineLevel="1" x14ac:dyDescent="0.25">
      <c r="A329" s="25" t="s">
        <v>454</v>
      </c>
      <c r="B329" s="40" t="s">
        <v>455</v>
      </c>
      <c r="C329" s="25" t="s">
        <v>1177</v>
      </c>
      <c r="H329" s="23"/>
    </row>
    <row r="330" spans="1:8" hidden="1" outlineLevel="1" x14ac:dyDescent="0.25">
      <c r="A330" s="25" t="s">
        <v>456</v>
      </c>
      <c r="B330" s="54" t="s">
        <v>457</v>
      </c>
      <c r="H330" s="23"/>
    </row>
    <row r="331" spans="1:8" hidden="1" outlineLevel="1" x14ac:dyDescent="0.25">
      <c r="A331" s="25" t="s">
        <v>458</v>
      </c>
      <c r="B331" s="54" t="s">
        <v>457</v>
      </c>
      <c r="H331" s="23"/>
    </row>
    <row r="332" spans="1:8" hidden="1" outlineLevel="1" x14ac:dyDescent="0.25">
      <c r="A332" s="25" t="s">
        <v>459</v>
      </c>
      <c r="B332" s="54" t="s">
        <v>457</v>
      </c>
      <c r="H332" s="23"/>
    </row>
    <row r="333" spans="1:8" hidden="1" outlineLevel="1" x14ac:dyDescent="0.25">
      <c r="A333" s="25" t="s">
        <v>460</v>
      </c>
      <c r="B333" s="54" t="s">
        <v>457</v>
      </c>
      <c r="H333" s="23"/>
    </row>
    <row r="334" spans="1:8" hidden="1" outlineLevel="1" x14ac:dyDescent="0.25">
      <c r="A334" s="25" t="s">
        <v>461</v>
      </c>
      <c r="B334" s="54" t="s">
        <v>457</v>
      </c>
      <c r="H334" s="23"/>
    </row>
    <row r="335" spans="1:8" hidden="1" outlineLevel="1" x14ac:dyDescent="0.25">
      <c r="A335" s="25" t="s">
        <v>462</v>
      </c>
      <c r="B335" s="54" t="s">
        <v>457</v>
      </c>
      <c r="H335" s="23"/>
    </row>
    <row r="336" spans="1:8" hidden="1" outlineLevel="1" x14ac:dyDescent="0.25">
      <c r="A336" s="25" t="s">
        <v>463</v>
      </c>
      <c r="B336" s="54" t="s">
        <v>457</v>
      </c>
      <c r="H336" s="23"/>
    </row>
    <row r="337" spans="1:8" hidden="1" outlineLevel="1" x14ac:dyDescent="0.25">
      <c r="A337" s="25" t="s">
        <v>464</v>
      </c>
      <c r="B337" s="54" t="s">
        <v>457</v>
      </c>
      <c r="H337" s="23"/>
    </row>
    <row r="338" spans="1:8" hidden="1" outlineLevel="1" x14ac:dyDescent="0.25">
      <c r="A338" s="25" t="s">
        <v>465</v>
      </c>
      <c r="B338" s="54" t="s">
        <v>457</v>
      </c>
      <c r="H338" s="23"/>
    </row>
    <row r="339" spans="1:8" hidden="1" outlineLevel="1" x14ac:dyDescent="0.25">
      <c r="A339" s="25" t="s">
        <v>466</v>
      </c>
      <c r="B339" s="54" t="s">
        <v>457</v>
      </c>
      <c r="H339" s="23"/>
    </row>
    <row r="340" spans="1:8" hidden="1" outlineLevel="1" x14ac:dyDescent="0.25">
      <c r="A340" s="25" t="s">
        <v>467</v>
      </c>
      <c r="B340" s="54" t="s">
        <v>457</v>
      </c>
      <c r="H340" s="23"/>
    </row>
    <row r="341" spans="1:8" hidden="1" outlineLevel="1" x14ac:dyDescent="0.25">
      <c r="A341" s="25" t="s">
        <v>468</v>
      </c>
      <c r="B341" s="54" t="s">
        <v>457</v>
      </c>
      <c r="H341" s="23"/>
    </row>
    <row r="342" spans="1:8" hidden="1" outlineLevel="1" x14ac:dyDescent="0.25">
      <c r="A342" s="25" t="s">
        <v>469</v>
      </c>
      <c r="B342" s="54" t="s">
        <v>457</v>
      </c>
      <c r="H342" s="23"/>
    </row>
    <row r="343" spans="1:8" hidden="1" outlineLevel="1" x14ac:dyDescent="0.25">
      <c r="A343" s="25" t="s">
        <v>470</v>
      </c>
      <c r="B343" s="54" t="s">
        <v>457</v>
      </c>
      <c r="H343" s="23"/>
    </row>
    <row r="344" spans="1:8" hidden="1" outlineLevel="1" x14ac:dyDescent="0.25">
      <c r="A344" s="25" t="s">
        <v>471</v>
      </c>
      <c r="B344" s="54" t="s">
        <v>457</v>
      </c>
      <c r="H344" s="23"/>
    </row>
    <row r="345" spans="1:8" hidden="1" outlineLevel="1" x14ac:dyDescent="0.25">
      <c r="A345" s="25" t="s">
        <v>472</v>
      </c>
      <c r="B345" s="54" t="s">
        <v>457</v>
      </c>
      <c r="H345" s="23"/>
    </row>
    <row r="346" spans="1:8" hidden="1" outlineLevel="1" x14ac:dyDescent="0.25">
      <c r="A346" s="25" t="s">
        <v>473</v>
      </c>
      <c r="B346" s="54" t="s">
        <v>457</v>
      </c>
      <c r="H346" s="23"/>
    </row>
    <row r="347" spans="1:8" hidden="1" outlineLevel="1" x14ac:dyDescent="0.25">
      <c r="A347" s="25" t="s">
        <v>474</v>
      </c>
      <c r="B347" s="54" t="s">
        <v>457</v>
      </c>
      <c r="H347" s="23"/>
    </row>
    <row r="348" spans="1:8" hidden="1" outlineLevel="1" x14ac:dyDescent="0.25">
      <c r="A348" s="25" t="s">
        <v>475</v>
      </c>
      <c r="B348" s="54" t="s">
        <v>457</v>
      </c>
      <c r="H348" s="23"/>
    </row>
    <row r="349" spans="1:8" hidden="1" outlineLevel="1" x14ac:dyDescent="0.25">
      <c r="A349" s="25" t="s">
        <v>476</v>
      </c>
      <c r="B349" s="54" t="s">
        <v>457</v>
      </c>
      <c r="H349" s="23"/>
    </row>
    <row r="350" spans="1:8" hidden="1" outlineLevel="1" x14ac:dyDescent="0.25">
      <c r="A350" s="25" t="s">
        <v>477</v>
      </c>
      <c r="B350" s="54" t="s">
        <v>457</v>
      </c>
      <c r="H350" s="23"/>
    </row>
    <row r="351" spans="1:8" hidden="1" outlineLevel="1" x14ac:dyDescent="0.25">
      <c r="A351" s="25" t="s">
        <v>478</v>
      </c>
      <c r="B351" s="54" t="s">
        <v>457</v>
      </c>
      <c r="H351" s="23"/>
    </row>
    <row r="352" spans="1:8" hidden="1" outlineLevel="1" x14ac:dyDescent="0.25">
      <c r="A352" s="25" t="s">
        <v>479</v>
      </c>
      <c r="B352" s="54" t="s">
        <v>457</v>
      </c>
      <c r="H352" s="23"/>
    </row>
    <row r="353" spans="1:8" hidden="1" outlineLevel="1" x14ac:dyDescent="0.25">
      <c r="A353" s="25" t="s">
        <v>480</v>
      </c>
      <c r="B353" s="54" t="s">
        <v>457</v>
      </c>
      <c r="H353" s="23"/>
    </row>
    <row r="354" spans="1:8" hidden="1" outlineLevel="1" x14ac:dyDescent="0.25">
      <c r="A354" s="25" t="s">
        <v>481</v>
      </c>
      <c r="B354" s="54" t="s">
        <v>457</v>
      </c>
      <c r="H354" s="23"/>
    </row>
    <row r="355" spans="1:8" hidden="1" outlineLevel="1" x14ac:dyDescent="0.25">
      <c r="A355" s="25" t="s">
        <v>482</v>
      </c>
      <c r="B355" s="54" t="s">
        <v>457</v>
      </c>
      <c r="H355" s="23"/>
    </row>
    <row r="356" spans="1:8" hidden="1" outlineLevel="1" x14ac:dyDescent="0.25">
      <c r="A356" s="25" t="s">
        <v>483</v>
      </c>
      <c r="B356" s="54" t="s">
        <v>457</v>
      </c>
      <c r="H356" s="23"/>
    </row>
    <row r="357" spans="1:8" hidden="1" outlineLevel="1" x14ac:dyDescent="0.25">
      <c r="A357" s="25" t="s">
        <v>484</v>
      </c>
      <c r="B357" s="54" t="s">
        <v>457</v>
      </c>
      <c r="H357" s="23"/>
    </row>
    <row r="358" spans="1:8" hidden="1" outlineLevel="1" x14ac:dyDescent="0.25">
      <c r="A358" s="25" t="s">
        <v>485</v>
      </c>
      <c r="B358" s="54" t="s">
        <v>457</v>
      </c>
      <c r="H358" s="23"/>
    </row>
    <row r="359" spans="1:8" hidden="1" outlineLevel="1" x14ac:dyDescent="0.25">
      <c r="A359" s="25" t="s">
        <v>486</v>
      </c>
      <c r="B359" s="54" t="s">
        <v>457</v>
      </c>
      <c r="H359" s="23"/>
    </row>
    <row r="360" spans="1:8" hidden="1" outlineLevel="1" x14ac:dyDescent="0.25">
      <c r="A360" s="25" t="s">
        <v>487</v>
      </c>
      <c r="B360" s="54" t="s">
        <v>457</v>
      </c>
      <c r="H360" s="23"/>
    </row>
    <row r="361" spans="1:8" hidden="1" outlineLevel="1" x14ac:dyDescent="0.25">
      <c r="A361" s="25" t="s">
        <v>488</v>
      </c>
      <c r="B361" s="54" t="s">
        <v>457</v>
      </c>
      <c r="H361" s="23"/>
    </row>
    <row r="362" spans="1:8" hidden="1" outlineLevel="1" x14ac:dyDescent="0.25">
      <c r="A362" s="25" t="s">
        <v>489</v>
      </c>
      <c r="B362" s="54" t="s">
        <v>457</v>
      </c>
      <c r="H362" s="23"/>
    </row>
    <row r="363" spans="1:8" hidden="1" outlineLevel="1" x14ac:dyDescent="0.25">
      <c r="A363" s="25" t="s">
        <v>490</v>
      </c>
      <c r="B363" s="54" t="s">
        <v>457</v>
      </c>
      <c r="H363" s="23"/>
    </row>
    <row r="364" spans="1:8" hidden="1" outlineLevel="1" x14ac:dyDescent="0.25">
      <c r="A364" s="25" t="s">
        <v>491</v>
      </c>
      <c r="B364" s="54" t="s">
        <v>457</v>
      </c>
      <c r="H364" s="23"/>
    </row>
    <row r="365" spans="1:8" hidden="1" outlineLevel="1" x14ac:dyDescent="0.25">
      <c r="A365" s="25" t="s">
        <v>492</v>
      </c>
      <c r="B365" s="54" t="s">
        <v>457</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password="8DD5" sheet="1" objects="1" scenarios="1"/>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29" r:id="rId4"/>
    <hyperlink ref="C16"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9"/>
  <sheetViews>
    <sheetView zoomScale="80" zoomScaleNormal="80" workbookViewId="0">
      <selection activeCell="C47" sqref="C47"/>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9" width="8.85546875" style="55"/>
    <col min="10" max="10" width="12.42578125" style="55" bestFit="1" customWidth="1"/>
    <col min="11" max="16384" width="8.85546875" style="55"/>
  </cols>
  <sheetData>
    <row r="1" spans="1:7" ht="31.5" x14ac:dyDescent="0.25">
      <c r="A1" s="22" t="s">
        <v>493</v>
      </c>
      <c r="B1" s="22"/>
      <c r="C1" s="23"/>
      <c r="D1" s="23"/>
      <c r="E1" s="23"/>
      <c r="F1" s="58"/>
    </row>
    <row r="2" spans="1:7" ht="15.75" thickBot="1" x14ac:dyDescent="0.3">
      <c r="A2" s="23"/>
      <c r="B2" s="23"/>
      <c r="C2" s="23"/>
      <c r="D2" s="23"/>
      <c r="E2" s="23"/>
      <c r="F2" s="23"/>
    </row>
    <row r="3" spans="1:7" ht="19.5" thickBot="1" x14ac:dyDescent="0.3">
      <c r="A3" s="26"/>
      <c r="B3" s="27" t="s">
        <v>22</v>
      </c>
      <c r="C3" s="28" t="str">
        <f>'A. HTT General'!C3</f>
        <v>Euro</v>
      </c>
      <c r="D3" s="26"/>
      <c r="E3" s="26"/>
      <c r="F3" s="23"/>
      <c r="G3" s="26"/>
    </row>
    <row r="4" spans="1:7" ht="15.75" thickBot="1" x14ac:dyDescent="0.3"/>
    <row r="5" spans="1:7" ht="18.75" x14ac:dyDescent="0.25">
      <c r="A5" s="29"/>
      <c r="B5" s="30" t="s">
        <v>494</v>
      </c>
      <c r="C5" s="29"/>
      <c r="E5" s="31"/>
      <c r="F5" s="31"/>
    </row>
    <row r="6" spans="1:7" x14ac:dyDescent="0.25">
      <c r="B6" s="32" t="s">
        <v>495</v>
      </c>
    </row>
    <row r="7" spans="1:7" x14ac:dyDescent="0.25">
      <c r="B7" s="33" t="s">
        <v>496</v>
      </c>
    </row>
    <row r="8" spans="1:7" ht="15.75" thickBot="1" x14ac:dyDescent="0.3">
      <c r="B8" s="34" t="s">
        <v>497</v>
      </c>
    </row>
    <row r="9" spans="1:7" x14ac:dyDescent="0.25">
      <c r="B9" s="35"/>
    </row>
    <row r="10" spans="1:7" ht="37.5" x14ac:dyDescent="0.25">
      <c r="A10" s="36" t="s">
        <v>31</v>
      </c>
      <c r="B10" s="36" t="s">
        <v>495</v>
      </c>
      <c r="C10" s="37"/>
      <c r="D10" s="37"/>
      <c r="E10" s="37"/>
      <c r="F10" s="37"/>
      <c r="G10" s="38"/>
    </row>
    <row r="11" spans="1:7" ht="15" customHeight="1" x14ac:dyDescent="0.25">
      <c r="A11" s="44"/>
      <c r="B11" s="45" t="s">
        <v>498</v>
      </c>
      <c r="C11" s="44" t="s">
        <v>63</v>
      </c>
      <c r="D11" s="44"/>
      <c r="E11" s="44"/>
      <c r="F11" s="47" t="s">
        <v>499</v>
      </c>
      <c r="G11" s="47"/>
    </row>
    <row r="12" spans="1:7" x14ac:dyDescent="0.25">
      <c r="A12" s="25" t="s">
        <v>500</v>
      </c>
      <c r="B12" s="25" t="s">
        <v>501</v>
      </c>
      <c r="C12" s="104">
        <f>'A. HTT General'!C53</f>
        <v>13994.949976129999</v>
      </c>
      <c r="F12" s="112">
        <f>IF($C$15=0,"",IF(C12="[for completion]","",C12/$C$15))</f>
        <v>1</v>
      </c>
    </row>
    <row r="13" spans="1:7" x14ac:dyDescent="0.25">
      <c r="A13" s="25" t="s">
        <v>502</v>
      </c>
      <c r="B13" s="25" t="s">
        <v>503</v>
      </c>
      <c r="C13" s="25">
        <v>0</v>
      </c>
      <c r="F13" s="112">
        <f>IF($C$15=0,"",IF(C13="[for completion]","",C13/$C$15))</f>
        <v>0</v>
      </c>
    </row>
    <row r="14" spans="1:7" x14ac:dyDescent="0.25">
      <c r="A14" s="25" t="s">
        <v>504</v>
      </c>
      <c r="B14" s="25" t="s">
        <v>97</v>
      </c>
      <c r="C14" s="25">
        <v>0</v>
      </c>
      <c r="F14" s="112">
        <f>IF($C$15=0,"",IF(C14="[for completion]","",C14/$C$15))</f>
        <v>0</v>
      </c>
    </row>
    <row r="15" spans="1:7" x14ac:dyDescent="0.25">
      <c r="A15" s="25" t="s">
        <v>505</v>
      </c>
      <c r="B15" s="74" t="s">
        <v>99</v>
      </c>
      <c r="C15" s="231">
        <f>SUM(C12:C14)</f>
        <v>13994.949976129999</v>
      </c>
      <c r="F15" s="62">
        <f>SUM(F12:F14)</f>
        <v>1</v>
      </c>
    </row>
    <row r="16" spans="1:7" hidden="1" outlineLevel="1" x14ac:dyDescent="0.25">
      <c r="A16" s="25" t="s">
        <v>506</v>
      </c>
      <c r="B16" s="54" t="s">
        <v>507</v>
      </c>
      <c r="F16" s="51">
        <f t="shared" ref="F16:F26" si="0">IF($C$15=0,"",IF(C16="[for completion]","",C16/$C$15))</f>
        <v>0</v>
      </c>
    </row>
    <row r="17" spans="1:7" hidden="1" outlineLevel="1" x14ac:dyDescent="0.25">
      <c r="A17" s="25" t="s">
        <v>508</v>
      </c>
      <c r="B17" s="54" t="s">
        <v>1161</v>
      </c>
      <c r="F17" s="51">
        <f t="shared" si="0"/>
        <v>0</v>
      </c>
    </row>
    <row r="18" spans="1:7" hidden="1" outlineLevel="1" x14ac:dyDescent="0.25">
      <c r="A18" s="25" t="s">
        <v>509</v>
      </c>
      <c r="B18" s="54" t="s">
        <v>101</v>
      </c>
      <c r="F18" s="51">
        <f t="shared" si="0"/>
        <v>0</v>
      </c>
    </row>
    <row r="19" spans="1:7" hidden="1" outlineLevel="1" x14ac:dyDescent="0.25">
      <c r="A19" s="25" t="s">
        <v>510</v>
      </c>
      <c r="B19" s="54" t="s">
        <v>101</v>
      </c>
      <c r="F19" s="51">
        <f t="shared" si="0"/>
        <v>0</v>
      </c>
    </row>
    <row r="20" spans="1:7" hidden="1" outlineLevel="1" x14ac:dyDescent="0.25">
      <c r="A20" s="25" t="s">
        <v>511</v>
      </c>
      <c r="B20" s="54" t="s">
        <v>101</v>
      </c>
      <c r="F20" s="51">
        <f t="shared" si="0"/>
        <v>0</v>
      </c>
    </row>
    <row r="21" spans="1:7" hidden="1" outlineLevel="1" x14ac:dyDescent="0.25">
      <c r="A21" s="25" t="s">
        <v>512</v>
      </c>
      <c r="B21" s="54" t="s">
        <v>101</v>
      </c>
      <c r="F21" s="51">
        <f t="shared" si="0"/>
        <v>0</v>
      </c>
    </row>
    <row r="22" spans="1:7" hidden="1" outlineLevel="1" x14ac:dyDescent="0.25">
      <c r="A22" s="25" t="s">
        <v>513</v>
      </c>
      <c r="B22" s="54" t="s">
        <v>101</v>
      </c>
      <c r="F22" s="51">
        <f t="shared" si="0"/>
        <v>0</v>
      </c>
    </row>
    <row r="23" spans="1:7" hidden="1" outlineLevel="1" x14ac:dyDescent="0.25">
      <c r="A23" s="25" t="s">
        <v>514</v>
      </c>
      <c r="B23" s="54" t="s">
        <v>101</v>
      </c>
      <c r="F23" s="51">
        <f t="shared" si="0"/>
        <v>0</v>
      </c>
    </row>
    <row r="24" spans="1:7" hidden="1" outlineLevel="1" x14ac:dyDescent="0.25">
      <c r="A24" s="25" t="s">
        <v>515</v>
      </c>
      <c r="B24" s="54" t="s">
        <v>101</v>
      </c>
      <c r="F24" s="51">
        <f t="shared" si="0"/>
        <v>0</v>
      </c>
    </row>
    <row r="25" spans="1:7" hidden="1" outlineLevel="1" x14ac:dyDescent="0.25">
      <c r="A25" s="25" t="s">
        <v>516</v>
      </c>
      <c r="B25" s="54" t="s">
        <v>101</v>
      </c>
      <c r="F25" s="51">
        <f t="shared" si="0"/>
        <v>0</v>
      </c>
    </row>
    <row r="26" spans="1:7" hidden="1" outlineLevel="1" x14ac:dyDescent="0.25">
      <c r="A26" s="25" t="s">
        <v>517</v>
      </c>
      <c r="B26" s="54" t="s">
        <v>101</v>
      </c>
      <c r="C26" s="55"/>
      <c r="D26" s="55"/>
      <c r="E26" s="55"/>
      <c r="F26" s="51">
        <f t="shared" si="0"/>
        <v>0</v>
      </c>
    </row>
    <row r="27" spans="1:7" ht="15" customHeight="1" collapsed="1" x14ac:dyDescent="0.25">
      <c r="A27" s="44"/>
      <c r="B27" s="45" t="s">
        <v>518</v>
      </c>
      <c r="C27" s="44" t="s">
        <v>519</v>
      </c>
      <c r="D27" s="44" t="s">
        <v>520</v>
      </c>
      <c r="E27" s="46"/>
      <c r="F27" s="44" t="s">
        <v>521</v>
      </c>
      <c r="G27" s="47"/>
    </row>
    <row r="28" spans="1:7" x14ac:dyDescent="0.25">
      <c r="A28" s="25" t="s">
        <v>522</v>
      </c>
      <c r="B28" s="25" t="s">
        <v>523</v>
      </c>
      <c r="C28" s="104">
        <v>110668</v>
      </c>
      <c r="D28" s="25">
        <v>0</v>
      </c>
      <c r="F28" s="104">
        <f>+C28+D28</f>
        <v>110668</v>
      </c>
    </row>
    <row r="29" spans="1:7" hidden="1" outlineLevel="1" x14ac:dyDescent="0.25">
      <c r="A29" s="25" t="s">
        <v>524</v>
      </c>
      <c r="B29" s="40" t="s">
        <v>525</v>
      </c>
    </row>
    <row r="30" spans="1:7" hidden="1" outlineLevel="1" x14ac:dyDescent="0.25">
      <c r="A30" s="25" t="s">
        <v>526</v>
      </c>
      <c r="B30" s="40" t="s">
        <v>527</v>
      </c>
    </row>
    <row r="31" spans="1:7" hidden="1" outlineLevel="1" x14ac:dyDescent="0.25">
      <c r="A31" s="25" t="s">
        <v>528</v>
      </c>
      <c r="B31" s="40"/>
    </row>
    <row r="32" spans="1:7" hidden="1" outlineLevel="1" x14ac:dyDescent="0.25">
      <c r="A32" s="25" t="s">
        <v>529</v>
      </c>
      <c r="B32" s="40"/>
    </row>
    <row r="33" spans="1:7" hidden="1" outlineLevel="1" x14ac:dyDescent="0.25">
      <c r="A33" s="25" t="s">
        <v>530</v>
      </c>
      <c r="B33" s="40"/>
    </row>
    <row r="34" spans="1:7" hidden="1" outlineLevel="1" x14ac:dyDescent="0.25">
      <c r="A34" s="25" t="s">
        <v>531</v>
      </c>
      <c r="B34" s="40"/>
    </row>
    <row r="35" spans="1:7" ht="15" customHeight="1" collapsed="1" x14ac:dyDescent="0.25">
      <c r="A35" s="44"/>
      <c r="B35" s="45" t="s">
        <v>532</v>
      </c>
      <c r="C35" s="44" t="s">
        <v>533</v>
      </c>
      <c r="D35" s="44" t="s">
        <v>534</v>
      </c>
      <c r="E35" s="46"/>
      <c r="F35" s="47" t="s">
        <v>499</v>
      </c>
      <c r="G35" s="47"/>
    </row>
    <row r="36" spans="1:7" x14ac:dyDescent="0.25">
      <c r="A36" s="25" t="s">
        <v>535</v>
      </c>
      <c r="B36" s="25" t="s">
        <v>536</v>
      </c>
      <c r="C36" s="103">
        <v>0.19661433900751199</v>
      </c>
      <c r="D36" s="25">
        <v>0</v>
      </c>
      <c r="F36" s="103">
        <f>+C36+D36</f>
        <v>0.19661433900751199</v>
      </c>
    </row>
    <row r="37" spans="1:7" hidden="1" outlineLevel="1" x14ac:dyDescent="0.25">
      <c r="A37" s="25" t="s">
        <v>537</v>
      </c>
    </row>
    <row r="38" spans="1:7" hidden="1" outlineLevel="1" x14ac:dyDescent="0.25">
      <c r="A38" s="25" t="s">
        <v>538</v>
      </c>
    </row>
    <row r="39" spans="1:7" hidden="1" outlineLevel="1" x14ac:dyDescent="0.25">
      <c r="A39" s="25" t="s">
        <v>539</v>
      </c>
    </row>
    <row r="40" spans="1:7" hidden="1" outlineLevel="1" x14ac:dyDescent="0.25">
      <c r="A40" s="25" t="s">
        <v>540</v>
      </c>
    </row>
    <row r="41" spans="1:7" hidden="1" outlineLevel="1" x14ac:dyDescent="0.25">
      <c r="A41" s="25" t="s">
        <v>541</v>
      </c>
    </row>
    <row r="42" spans="1:7" hidden="1" outlineLevel="1" x14ac:dyDescent="0.25">
      <c r="A42" s="25" t="s">
        <v>542</v>
      </c>
    </row>
    <row r="43" spans="1:7" ht="15" customHeight="1" collapsed="1" x14ac:dyDescent="0.25">
      <c r="A43" s="44"/>
      <c r="B43" s="45" t="s">
        <v>543</v>
      </c>
      <c r="C43" s="44" t="s">
        <v>533</v>
      </c>
      <c r="D43" s="44" t="s">
        <v>534</v>
      </c>
      <c r="E43" s="46"/>
      <c r="F43" s="47" t="s">
        <v>499</v>
      </c>
      <c r="G43" s="47"/>
    </row>
    <row r="44" spans="1:7" x14ac:dyDescent="0.25">
      <c r="A44" s="25" t="s">
        <v>544</v>
      </c>
      <c r="B44" s="75" t="s">
        <v>545</v>
      </c>
      <c r="C44" s="107">
        <f>SUM(C45:C72)</f>
        <v>1</v>
      </c>
      <c r="D44" s="107">
        <f>SUM(D45:D72)</f>
        <v>0</v>
      </c>
      <c r="F44" s="75">
        <f>SUM(F45:F72)</f>
        <v>0</v>
      </c>
      <c r="G44" s="25"/>
    </row>
    <row r="45" spans="1:7" x14ac:dyDescent="0.25">
      <c r="A45" s="25" t="s">
        <v>546</v>
      </c>
      <c r="B45" s="25" t="s">
        <v>547</v>
      </c>
      <c r="C45" s="62">
        <v>0</v>
      </c>
      <c r="D45" s="62">
        <v>0</v>
      </c>
      <c r="F45" s="62">
        <v>0</v>
      </c>
      <c r="G45" s="25"/>
    </row>
    <row r="46" spans="1:7" x14ac:dyDescent="0.25">
      <c r="A46" s="25" t="s">
        <v>548</v>
      </c>
      <c r="B46" s="25" t="s">
        <v>549</v>
      </c>
      <c r="C46" s="62">
        <v>0</v>
      </c>
      <c r="D46" s="62">
        <v>0</v>
      </c>
      <c r="F46" s="62">
        <v>0</v>
      </c>
      <c r="G46" s="25"/>
    </row>
    <row r="47" spans="1:7" x14ac:dyDescent="0.25">
      <c r="A47" s="25" t="s">
        <v>550</v>
      </c>
      <c r="B47" s="25" t="s">
        <v>551</v>
      </c>
      <c r="C47" s="62">
        <v>0</v>
      </c>
      <c r="D47" s="62">
        <v>0</v>
      </c>
      <c r="F47" s="62">
        <v>0</v>
      </c>
      <c r="G47" s="25"/>
    </row>
    <row r="48" spans="1:7" x14ac:dyDescent="0.25">
      <c r="A48" s="25" t="s">
        <v>552</v>
      </c>
      <c r="B48" s="25" t="s">
        <v>553</v>
      </c>
      <c r="C48" s="62">
        <v>0</v>
      </c>
      <c r="D48" s="62">
        <v>0</v>
      </c>
      <c r="F48" s="62">
        <v>0</v>
      </c>
      <c r="G48" s="25"/>
    </row>
    <row r="49" spans="1:7" x14ac:dyDescent="0.25">
      <c r="A49" s="25" t="s">
        <v>554</v>
      </c>
      <c r="B49" s="25" t="s">
        <v>555</v>
      </c>
      <c r="C49" s="62">
        <v>0</v>
      </c>
      <c r="D49" s="62">
        <v>0</v>
      </c>
      <c r="F49" s="62">
        <v>0</v>
      </c>
      <c r="G49" s="25"/>
    </row>
    <row r="50" spans="1:7" x14ac:dyDescent="0.25">
      <c r="A50" s="25" t="s">
        <v>556</v>
      </c>
      <c r="B50" s="25" t="s">
        <v>557</v>
      </c>
      <c r="C50" s="62">
        <v>0</v>
      </c>
      <c r="D50" s="62">
        <v>0</v>
      </c>
      <c r="F50" s="62">
        <v>0</v>
      </c>
      <c r="G50" s="25"/>
    </row>
    <row r="51" spans="1:7" x14ac:dyDescent="0.25">
      <c r="A51" s="25" t="s">
        <v>558</v>
      </c>
      <c r="B51" s="25" t="s">
        <v>559</v>
      </c>
      <c r="C51" s="62">
        <v>0</v>
      </c>
      <c r="D51" s="62">
        <v>0</v>
      </c>
      <c r="F51" s="62">
        <v>0</v>
      </c>
      <c r="G51" s="25"/>
    </row>
    <row r="52" spans="1:7" x14ac:dyDescent="0.25">
      <c r="A52" s="25" t="s">
        <v>560</v>
      </c>
      <c r="B52" s="25" t="s">
        <v>561</v>
      </c>
      <c r="C52" s="62">
        <v>0</v>
      </c>
      <c r="D52" s="62">
        <v>0</v>
      </c>
      <c r="F52" s="62">
        <v>0</v>
      </c>
      <c r="G52" s="25"/>
    </row>
    <row r="53" spans="1:7" x14ac:dyDescent="0.25">
      <c r="A53" s="25" t="s">
        <v>562</v>
      </c>
      <c r="B53" s="25" t="s">
        <v>563</v>
      </c>
      <c r="C53" s="62">
        <v>0</v>
      </c>
      <c r="D53" s="62">
        <v>0</v>
      </c>
      <c r="F53" s="62">
        <v>0</v>
      </c>
      <c r="G53" s="25"/>
    </row>
    <row r="54" spans="1:7" x14ac:dyDescent="0.25">
      <c r="A54" s="25" t="s">
        <v>564</v>
      </c>
      <c r="B54" s="25" t="s">
        <v>565</v>
      </c>
      <c r="C54" s="62">
        <v>0</v>
      </c>
      <c r="D54" s="62">
        <v>0</v>
      </c>
      <c r="F54" s="62">
        <v>0</v>
      </c>
      <c r="G54" s="25"/>
    </row>
    <row r="55" spans="1:7" x14ac:dyDescent="0.25">
      <c r="A55" s="25" t="s">
        <v>566</v>
      </c>
      <c r="B55" s="25" t="s">
        <v>567</v>
      </c>
      <c r="C55" s="62">
        <v>0</v>
      </c>
      <c r="D55" s="62">
        <v>0</v>
      </c>
      <c r="F55" s="62">
        <v>0</v>
      </c>
      <c r="G55" s="25"/>
    </row>
    <row r="56" spans="1:7" x14ac:dyDescent="0.25">
      <c r="A56" s="25" t="s">
        <v>568</v>
      </c>
      <c r="B56" s="25" t="s">
        <v>569</v>
      </c>
      <c r="C56" s="62">
        <v>0</v>
      </c>
      <c r="D56" s="62">
        <v>0</v>
      </c>
      <c r="F56" s="62">
        <v>0</v>
      </c>
      <c r="G56" s="25"/>
    </row>
    <row r="57" spans="1:7" x14ac:dyDescent="0.25">
      <c r="A57" s="25" t="s">
        <v>570</v>
      </c>
      <c r="B57" s="25" t="s">
        <v>571</v>
      </c>
      <c r="C57" s="62">
        <v>0</v>
      </c>
      <c r="D57" s="62">
        <v>0</v>
      </c>
      <c r="F57" s="62">
        <v>0</v>
      </c>
      <c r="G57" s="25"/>
    </row>
    <row r="58" spans="1:7" x14ac:dyDescent="0.25">
      <c r="A58" s="25" t="s">
        <v>572</v>
      </c>
      <c r="B58" s="25" t="s">
        <v>573</v>
      </c>
      <c r="C58" s="62">
        <v>0</v>
      </c>
      <c r="D58" s="62">
        <v>0</v>
      </c>
      <c r="F58" s="62">
        <v>0</v>
      </c>
      <c r="G58" s="25"/>
    </row>
    <row r="59" spans="1:7" x14ac:dyDescent="0.25">
      <c r="A59" s="25" t="s">
        <v>574</v>
      </c>
      <c r="B59" s="25" t="s">
        <v>575</v>
      </c>
      <c r="C59" s="62">
        <v>1</v>
      </c>
      <c r="D59" s="62">
        <v>0</v>
      </c>
      <c r="F59" s="62">
        <v>0</v>
      </c>
      <c r="G59" s="25"/>
    </row>
    <row r="60" spans="1:7" x14ac:dyDescent="0.25">
      <c r="A60" s="25" t="s">
        <v>576</v>
      </c>
      <c r="B60" s="25" t="s">
        <v>3</v>
      </c>
      <c r="C60" s="62">
        <v>0</v>
      </c>
      <c r="D60" s="62">
        <v>0</v>
      </c>
      <c r="F60" s="62">
        <v>0</v>
      </c>
      <c r="G60" s="25"/>
    </row>
    <row r="61" spans="1:7" x14ac:dyDescent="0.25">
      <c r="A61" s="25" t="s">
        <v>577</v>
      </c>
      <c r="B61" s="25" t="s">
        <v>578</v>
      </c>
      <c r="C61" s="62">
        <v>0</v>
      </c>
      <c r="D61" s="62">
        <v>0</v>
      </c>
      <c r="F61" s="62">
        <v>0</v>
      </c>
      <c r="G61" s="25"/>
    </row>
    <row r="62" spans="1:7" x14ac:dyDescent="0.25">
      <c r="A62" s="25" t="s">
        <v>579</v>
      </c>
      <c r="B62" s="25" t="s">
        <v>580</v>
      </c>
      <c r="C62" s="62">
        <v>0</v>
      </c>
      <c r="D62" s="62">
        <v>0</v>
      </c>
      <c r="F62" s="62">
        <v>0</v>
      </c>
      <c r="G62" s="25"/>
    </row>
    <row r="63" spans="1:7" x14ac:dyDescent="0.25">
      <c r="A63" s="25" t="s">
        <v>581</v>
      </c>
      <c r="B63" s="25" t="s">
        <v>582</v>
      </c>
      <c r="C63" s="62">
        <v>0</v>
      </c>
      <c r="D63" s="62">
        <v>0</v>
      </c>
      <c r="F63" s="62">
        <v>0</v>
      </c>
      <c r="G63" s="25"/>
    </row>
    <row r="64" spans="1:7" x14ac:dyDescent="0.25">
      <c r="A64" s="25" t="s">
        <v>583</v>
      </c>
      <c r="B64" s="25" t="s">
        <v>584</v>
      </c>
      <c r="C64" s="62">
        <v>0</v>
      </c>
      <c r="D64" s="62">
        <v>0</v>
      </c>
      <c r="F64" s="62">
        <v>0</v>
      </c>
      <c r="G64" s="25"/>
    </row>
    <row r="65" spans="1:7" x14ac:dyDescent="0.25">
      <c r="A65" s="25" t="s">
        <v>585</v>
      </c>
      <c r="B65" s="25" t="s">
        <v>586</v>
      </c>
      <c r="C65" s="62">
        <v>0</v>
      </c>
      <c r="D65" s="62">
        <v>0</v>
      </c>
      <c r="F65" s="62">
        <v>0</v>
      </c>
      <c r="G65" s="25"/>
    </row>
    <row r="66" spans="1:7" x14ac:dyDescent="0.25">
      <c r="A66" s="25" t="s">
        <v>587</v>
      </c>
      <c r="B66" s="25" t="s">
        <v>588</v>
      </c>
      <c r="C66" s="62">
        <v>0</v>
      </c>
      <c r="D66" s="62">
        <v>0</v>
      </c>
      <c r="F66" s="62">
        <v>0</v>
      </c>
      <c r="G66" s="25"/>
    </row>
    <row r="67" spans="1:7" x14ac:dyDescent="0.25">
      <c r="A67" s="25" t="s">
        <v>589</v>
      </c>
      <c r="B67" s="25" t="s">
        <v>590</v>
      </c>
      <c r="C67" s="62">
        <v>0</v>
      </c>
      <c r="D67" s="62">
        <v>0</v>
      </c>
      <c r="F67" s="62">
        <v>0</v>
      </c>
      <c r="G67" s="25"/>
    </row>
    <row r="68" spans="1:7" x14ac:dyDescent="0.25">
      <c r="A68" s="25" t="s">
        <v>591</v>
      </c>
      <c r="B68" s="25" t="s">
        <v>592</v>
      </c>
      <c r="C68" s="62">
        <v>0</v>
      </c>
      <c r="D68" s="62">
        <v>0</v>
      </c>
      <c r="F68" s="62">
        <v>0</v>
      </c>
      <c r="G68" s="25"/>
    </row>
    <row r="69" spans="1:7" x14ac:dyDescent="0.25">
      <c r="A69" s="25" t="s">
        <v>593</v>
      </c>
      <c r="B69" s="25" t="s">
        <v>594</v>
      </c>
      <c r="C69" s="62">
        <v>0</v>
      </c>
      <c r="D69" s="62">
        <v>0</v>
      </c>
      <c r="F69" s="62">
        <v>0</v>
      </c>
      <c r="G69" s="25"/>
    </row>
    <row r="70" spans="1:7" x14ac:dyDescent="0.25">
      <c r="A70" s="25" t="s">
        <v>595</v>
      </c>
      <c r="B70" s="25" t="s">
        <v>596</v>
      </c>
      <c r="C70" s="62">
        <v>0</v>
      </c>
      <c r="D70" s="62">
        <v>0</v>
      </c>
      <c r="F70" s="62">
        <v>0</v>
      </c>
      <c r="G70" s="25"/>
    </row>
    <row r="71" spans="1:7" x14ac:dyDescent="0.25">
      <c r="A71" s="25" t="s">
        <v>597</v>
      </c>
      <c r="B71" s="25" t="s">
        <v>6</v>
      </c>
      <c r="C71" s="62">
        <v>0</v>
      </c>
      <c r="D71" s="62">
        <v>0</v>
      </c>
      <c r="F71" s="62">
        <v>0</v>
      </c>
      <c r="G71" s="25"/>
    </row>
    <row r="72" spans="1:7" x14ac:dyDescent="0.25">
      <c r="A72" s="25" t="s">
        <v>598</v>
      </c>
      <c r="B72" s="25" t="s">
        <v>599</v>
      </c>
      <c r="C72" s="62">
        <v>0</v>
      </c>
      <c r="D72" s="62">
        <v>0</v>
      </c>
      <c r="F72" s="62">
        <v>0</v>
      </c>
      <c r="G72" s="25"/>
    </row>
    <row r="73" spans="1:7" x14ac:dyDescent="0.25">
      <c r="A73" s="25" t="s">
        <v>600</v>
      </c>
      <c r="B73" s="75" t="s">
        <v>286</v>
      </c>
      <c r="C73" s="62">
        <v>0</v>
      </c>
      <c r="D73" s="62">
        <f>SUM(D74:D76)</f>
        <v>0</v>
      </c>
      <c r="E73" s="62"/>
      <c r="F73" s="62">
        <f>SUM(F74:F76)</f>
        <v>0</v>
      </c>
      <c r="G73" s="62"/>
    </row>
    <row r="74" spans="1:7" x14ac:dyDescent="0.25">
      <c r="A74" s="25" t="s">
        <v>601</v>
      </c>
      <c r="B74" s="25" t="s">
        <v>602</v>
      </c>
      <c r="C74" s="62">
        <v>0</v>
      </c>
      <c r="D74" s="62">
        <v>0</v>
      </c>
      <c r="F74" s="62">
        <v>0</v>
      </c>
      <c r="G74" s="25"/>
    </row>
    <row r="75" spans="1:7" x14ac:dyDescent="0.25">
      <c r="A75" s="25" t="s">
        <v>603</v>
      </c>
      <c r="B75" s="25" t="s">
        <v>604</v>
      </c>
      <c r="C75" s="62">
        <v>0</v>
      </c>
      <c r="D75" s="62">
        <v>0</v>
      </c>
      <c r="F75" s="62">
        <v>0</v>
      </c>
      <c r="G75" s="25"/>
    </row>
    <row r="76" spans="1:7" x14ac:dyDescent="0.25">
      <c r="A76" s="25" t="s">
        <v>605</v>
      </c>
      <c r="B76" s="25" t="s">
        <v>2</v>
      </c>
      <c r="C76" s="62">
        <v>0</v>
      </c>
      <c r="D76" s="62">
        <v>0</v>
      </c>
      <c r="F76" s="62">
        <v>0</v>
      </c>
      <c r="G76" s="25"/>
    </row>
    <row r="77" spans="1:7" x14ac:dyDescent="0.25">
      <c r="A77" s="25" t="s">
        <v>606</v>
      </c>
      <c r="B77" s="75" t="s">
        <v>97</v>
      </c>
      <c r="C77" s="62">
        <v>0</v>
      </c>
      <c r="D77" s="62">
        <f>SUM(D78:D87)</f>
        <v>0</v>
      </c>
      <c r="E77" s="62"/>
      <c r="F77" s="62">
        <f>SUM(F78:F87)</f>
        <v>0</v>
      </c>
      <c r="G77" s="25"/>
    </row>
    <row r="78" spans="1:7" x14ac:dyDescent="0.25">
      <c r="A78" s="25" t="s">
        <v>607</v>
      </c>
      <c r="B78" s="42" t="s">
        <v>288</v>
      </c>
      <c r="C78" s="62">
        <v>0</v>
      </c>
      <c r="D78" s="62">
        <v>0</v>
      </c>
      <c r="F78" s="62">
        <v>0</v>
      </c>
      <c r="G78" s="25"/>
    </row>
    <row r="79" spans="1:7" x14ac:dyDescent="0.25">
      <c r="A79" s="25" t="s">
        <v>608</v>
      </c>
      <c r="B79" s="42" t="s">
        <v>290</v>
      </c>
      <c r="C79" s="62">
        <v>0</v>
      </c>
      <c r="D79" s="62">
        <v>0</v>
      </c>
      <c r="F79" s="62">
        <v>0</v>
      </c>
      <c r="G79" s="25"/>
    </row>
    <row r="80" spans="1:7" x14ac:dyDescent="0.25">
      <c r="A80" s="25" t="s">
        <v>609</v>
      </c>
      <c r="B80" s="42" t="s">
        <v>292</v>
      </c>
      <c r="C80" s="62">
        <v>0</v>
      </c>
      <c r="D80" s="62">
        <v>0</v>
      </c>
      <c r="F80" s="62">
        <v>0</v>
      </c>
      <c r="G80" s="25"/>
    </row>
    <row r="81" spans="1:7" x14ac:dyDescent="0.25">
      <c r="A81" s="25" t="s">
        <v>610</v>
      </c>
      <c r="B81" s="42" t="s">
        <v>12</v>
      </c>
      <c r="C81" s="62">
        <v>0</v>
      </c>
      <c r="D81" s="62">
        <v>0</v>
      </c>
      <c r="F81" s="62">
        <v>0</v>
      </c>
      <c r="G81" s="25"/>
    </row>
    <row r="82" spans="1:7" x14ac:dyDescent="0.25">
      <c r="A82" s="25" t="s">
        <v>611</v>
      </c>
      <c r="B82" s="42" t="s">
        <v>295</v>
      </c>
      <c r="C82" s="62">
        <v>0</v>
      </c>
      <c r="D82" s="62">
        <v>0</v>
      </c>
      <c r="F82" s="62">
        <v>0</v>
      </c>
      <c r="G82" s="25"/>
    </row>
    <row r="83" spans="1:7" x14ac:dyDescent="0.25">
      <c r="A83" s="25" t="s">
        <v>612</v>
      </c>
      <c r="B83" s="42" t="s">
        <v>297</v>
      </c>
      <c r="C83" s="62">
        <v>0</v>
      </c>
      <c r="D83" s="62">
        <v>0</v>
      </c>
      <c r="F83" s="62">
        <v>0</v>
      </c>
      <c r="G83" s="25"/>
    </row>
    <row r="84" spans="1:7" x14ac:dyDescent="0.25">
      <c r="A84" s="25" t="s">
        <v>613</v>
      </c>
      <c r="B84" s="42" t="s">
        <v>299</v>
      </c>
      <c r="C84" s="62">
        <v>0</v>
      </c>
      <c r="D84" s="62">
        <v>0</v>
      </c>
      <c r="F84" s="62">
        <v>0</v>
      </c>
      <c r="G84" s="25"/>
    </row>
    <row r="85" spans="1:7" x14ac:dyDescent="0.25">
      <c r="A85" s="25" t="s">
        <v>614</v>
      </c>
      <c r="B85" s="42" t="s">
        <v>301</v>
      </c>
      <c r="C85" s="62">
        <v>0</v>
      </c>
      <c r="D85" s="62">
        <v>0</v>
      </c>
      <c r="F85" s="62">
        <v>0</v>
      </c>
      <c r="G85" s="25"/>
    </row>
    <row r="86" spans="1:7" x14ac:dyDescent="0.25">
      <c r="A86" s="25" t="s">
        <v>615</v>
      </c>
      <c r="B86" s="42" t="s">
        <v>303</v>
      </c>
      <c r="C86" s="62">
        <v>0</v>
      </c>
      <c r="D86" s="62">
        <v>0</v>
      </c>
      <c r="F86" s="62">
        <v>0</v>
      </c>
      <c r="G86" s="25"/>
    </row>
    <row r="87" spans="1:7" x14ac:dyDescent="0.25">
      <c r="A87" s="25" t="s">
        <v>616</v>
      </c>
      <c r="B87" s="42" t="s">
        <v>97</v>
      </c>
      <c r="C87" s="62">
        <v>0</v>
      </c>
      <c r="D87" s="62">
        <v>0</v>
      </c>
      <c r="F87" s="62">
        <v>0</v>
      </c>
      <c r="G87" s="25"/>
    </row>
    <row r="88" spans="1:7" hidden="1" outlineLevel="1" x14ac:dyDescent="0.25">
      <c r="A88" s="25" t="s">
        <v>617</v>
      </c>
      <c r="B88" s="54" t="s">
        <v>101</v>
      </c>
      <c r="G88" s="25"/>
    </row>
    <row r="89" spans="1:7" hidden="1" outlineLevel="1" x14ac:dyDescent="0.25">
      <c r="A89" s="25" t="s">
        <v>618</v>
      </c>
      <c r="B89" s="54" t="s">
        <v>101</v>
      </c>
      <c r="G89" s="25"/>
    </row>
    <row r="90" spans="1:7" hidden="1" outlineLevel="1" x14ac:dyDescent="0.25">
      <c r="A90" s="25" t="s">
        <v>619</v>
      </c>
      <c r="B90" s="54" t="s">
        <v>101</v>
      </c>
      <c r="G90" s="25"/>
    </row>
    <row r="91" spans="1:7" hidden="1" outlineLevel="1" x14ac:dyDescent="0.25">
      <c r="A91" s="25" t="s">
        <v>620</v>
      </c>
      <c r="B91" s="54" t="s">
        <v>101</v>
      </c>
      <c r="G91" s="25"/>
    </row>
    <row r="92" spans="1:7" hidden="1" outlineLevel="1" x14ac:dyDescent="0.25">
      <c r="A92" s="25" t="s">
        <v>621</v>
      </c>
      <c r="B92" s="54" t="s">
        <v>101</v>
      </c>
      <c r="G92" s="25"/>
    </row>
    <row r="93" spans="1:7" hidden="1" outlineLevel="1" x14ac:dyDescent="0.25">
      <c r="A93" s="25" t="s">
        <v>622</v>
      </c>
      <c r="B93" s="54" t="s">
        <v>101</v>
      </c>
      <c r="G93" s="25"/>
    </row>
    <row r="94" spans="1:7" hidden="1" outlineLevel="1" x14ac:dyDescent="0.25">
      <c r="A94" s="25" t="s">
        <v>623</v>
      </c>
      <c r="B94" s="54" t="s">
        <v>101</v>
      </c>
      <c r="G94" s="25"/>
    </row>
    <row r="95" spans="1:7" hidden="1" outlineLevel="1" x14ac:dyDescent="0.25">
      <c r="A95" s="25" t="s">
        <v>624</v>
      </c>
      <c r="B95" s="54" t="s">
        <v>101</v>
      </c>
      <c r="G95" s="25"/>
    </row>
    <row r="96" spans="1:7" hidden="1" outlineLevel="1" x14ac:dyDescent="0.25">
      <c r="A96" s="25" t="s">
        <v>625</v>
      </c>
      <c r="B96" s="54" t="s">
        <v>101</v>
      </c>
      <c r="G96" s="25"/>
    </row>
    <row r="97" spans="1:7" hidden="1" outlineLevel="1" x14ac:dyDescent="0.25">
      <c r="A97" s="25" t="s">
        <v>626</v>
      </c>
      <c r="B97" s="54" t="s">
        <v>101</v>
      </c>
      <c r="G97" s="25"/>
    </row>
    <row r="98" spans="1:7" ht="15" customHeight="1" collapsed="1" x14ac:dyDescent="0.25">
      <c r="A98" s="44"/>
      <c r="B98" s="45" t="s">
        <v>627</v>
      </c>
      <c r="C98" s="44" t="s">
        <v>533</v>
      </c>
      <c r="D98" s="44" t="s">
        <v>534</v>
      </c>
      <c r="E98" s="46"/>
      <c r="F98" s="47" t="s">
        <v>499</v>
      </c>
      <c r="G98" s="47"/>
    </row>
    <row r="99" spans="1:7" x14ac:dyDescent="0.25">
      <c r="A99" s="25" t="s">
        <v>628</v>
      </c>
      <c r="B99" s="42" t="s">
        <v>1181</v>
      </c>
      <c r="C99" s="230">
        <v>7.0000000000000001E-3</v>
      </c>
      <c r="D99" s="101">
        <v>0</v>
      </c>
      <c r="F99" s="108">
        <f>C99+D99</f>
        <v>7.0000000000000001E-3</v>
      </c>
      <c r="G99" s="25"/>
    </row>
    <row r="100" spans="1:7" x14ac:dyDescent="0.25">
      <c r="A100" s="25" t="s">
        <v>630</v>
      </c>
      <c r="B100" s="42" t="s">
        <v>1182</v>
      </c>
      <c r="C100" s="230">
        <v>8.9999999999999993E-3</v>
      </c>
      <c r="D100" s="101">
        <v>0</v>
      </c>
      <c r="F100" s="108">
        <f t="shared" ref="F100:F124" si="1">C100+D100</f>
        <v>8.9999999999999993E-3</v>
      </c>
      <c r="G100" s="25"/>
    </row>
    <row r="101" spans="1:7" x14ac:dyDescent="0.25">
      <c r="A101" s="25" t="s">
        <v>631</v>
      </c>
      <c r="B101" s="42" t="s">
        <v>1183</v>
      </c>
      <c r="C101" s="230">
        <v>0.02</v>
      </c>
      <c r="D101" s="101">
        <v>0</v>
      </c>
      <c r="F101" s="108">
        <f t="shared" si="1"/>
        <v>0.02</v>
      </c>
      <c r="G101" s="25"/>
    </row>
    <row r="102" spans="1:7" x14ac:dyDescent="0.25">
      <c r="A102" s="25" t="s">
        <v>632</v>
      </c>
      <c r="B102" s="42" t="s">
        <v>1184</v>
      </c>
      <c r="C102" s="230">
        <v>0.13800000000000001</v>
      </c>
      <c r="D102" s="101">
        <v>0</v>
      </c>
      <c r="F102" s="108">
        <f t="shared" si="1"/>
        <v>0.13800000000000001</v>
      </c>
      <c r="G102" s="25"/>
    </row>
    <row r="103" spans="1:7" x14ac:dyDescent="0.25">
      <c r="A103" s="25" t="s">
        <v>633</v>
      </c>
      <c r="B103" s="42" t="s">
        <v>1185</v>
      </c>
      <c r="C103" s="230">
        <v>1.9E-2</v>
      </c>
      <c r="D103" s="101">
        <v>0</v>
      </c>
      <c r="F103" s="108">
        <f t="shared" si="1"/>
        <v>1.9E-2</v>
      </c>
      <c r="G103" s="25"/>
    </row>
    <row r="104" spans="1:7" x14ac:dyDescent="0.25">
      <c r="A104" s="25" t="s">
        <v>634</v>
      </c>
      <c r="B104" s="42" t="s">
        <v>1186</v>
      </c>
      <c r="C104" s="230">
        <v>0.38400000000000001</v>
      </c>
      <c r="D104" s="101">
        <v>0</v>
      </c>
      <c r="F104" s="108">
        <f t="shared" si="1"/>
        <v>0.38400000000000001</v>
      </c>
      <c r="G104" s="25"/>
    </row>
    <row r="105" spans="1:7" x14ac:dyDescent="0.25">
      <c r="A105" s="25" t="s">
        <v>635</v>
      </c>
      <c r="B105" s="42" t="s">
        <v>1187</v>
      </c>
      <c r="C105" s="230">
        <v>5.7000000000000002E-2</v>
      </c>
      <c r="D105" s="101">
        <v>0</v>
      </c>
      <c r="F105" s="108">
        <f t="shared" si="1"/>
        <v>5.7000000000000002E-2</v>
      </c>
      <c r="G105" s="25"/>
    </row>
    <row r="106" spans="1:7" x14ac:dyDescent="0.25">
      <c r="A106" s="25" t="s">
        <v>636</v>
      </c>
      <c r="B106" s="42" t="s">
        <v>1188</v>
      </c>
      <c r="C106" s="230">
        <v>3.2000000000000001E-2</v>
      </c>
      <c r="D106" s="101">
        <v>0</v>
      </c>
      <c r="F106" s="108">
        <f t="shared" si="1"/>
        <v>3.2000000000000001E-2</v>
      </c>
      <c r="G106" s="25"/>
    </row>
    <row r="107" spans="1:7" x14ac:dyDescent="0.25">
      <c r="A107" s="25" t="s">
        <v>637</v>
      </c>
      <c r="B107" s="42" t="s">
        <v>1189</v>
      </c>
      <c r="C107" s="230">
        <v>5.2999999999999999E-2</v>
      </c>
      <c r="D107" s="101">
        <v>0</v>
      </c>
      <c r="F107" s="108">
        <f t="shared" si="1"/>
        <v>5.2999999999999999E-2</v>
      </c>
      <c r="G107" s="25"/>
    </row>
    <row r="108" spans="1:7" x14ac:dyDescent="0.25">
      <c r="A108" s="25" t="s">
        <v>638</v>
      </c>
      <c r="B108" s="42" t="s">
        <v>1190</v>
      </c>
      <c r="C108" s="230">
        <v>1.6E-2</v>
      </c>
      <c r="D108" s="101">
        <v>0</v>
      </c>
      <c r="F108" s="108">
        <f t="shared" si="1"/>
        <v>1.6E-2</v>
      </c>
      <c r="G108" s="25"/>
    </row>
    <row r="109" spans="1:7" x14ac:dyDescent="0.25">
      <c r="A109" s="25" t="s">
        <v>639</v>
      </c>
      <c r="B109" s="42" t="s">
        <v>1191</v>
      </c>
      <c r="C109" s="230">
        <v>1.0999999999999999E-2</v>
      </c>
      <c r="D109" s="101">
        <v>0</v>
      </c>
      <c r="F109" s="108">
        <f t="shared" si="1"/>
        <v>1.0999999999999999E-2</v>
      </c>
      <c r="G109" s="25"/>
    </row>
    <row r="110" spans="1:7" x14ac:dyDescent="0.25">
      <c r="A110" s="25" t="s">
        <v>640</v>
      </c>
      <c r="B110" s="42" t="s">
        <v>1192</v>
      </c>
      <c r="C110" s="230">
        <v>4.0000000000000001E-3</v>
      </c>
      <c r="D110" s="101">
        <v>0</v>
      </c>
      <c r="F110" s="108">
        <f t="shared" si="1"/>
        <v>4.0000000000000001E-3</v>
      </c>
      <c r="G110" s="25"/>
    </row>
    <row r="111" spans="1:7" x14ac:dyDescent="0.25">
      <c r="A111" s="25" t="s">
        <v>641</v>
      </c>
      <c r="B111" s="42" t="s">
        <v>1193</v>
      </c>
      <c r="C111" s="230">
        <v>3.5999999999999997E-2</v>
      </c>
      <c r="D111" s="101">
        <v>0</v>
      </c>
      <c r="F111" s="108">
        <f t="shared" si="1"/>
        <v>3.5999999999999997E-2</v>
      </c>
      <c r="G111" s="25"/>
    </row>
    <row r="112" spans="1:7" x14ac:dyDescent="0.25">
      <c r="A112" s="25" t="s">
        <v>642</v>
      </c>
      <c r="B112" s="42" t="s">
        <v>1194</v>
      </c>
      <c r="C112" s="230">
        <v>3.0000000000000001E-3</v>
      </c>
      <c r="D112" s="101">
        <v>0</v>
      </c>
      <c r="F112" s="108">
        <f t="shared" si="1"/>
        <v>3.0000000000000001E-3</v>
      </c>
      <c r="G112" s="25"/>
    </row>
    <row r="113" spans="1:7" x14ac:dyDescent="0.25">
      <c r="A113" s="25" t="s">
        <v>643</v>
      </c>
      <c r="B113" s="42" t="s">
        <v>1195</v>
      </c>
      <c r="C113" s="230">
        <v>1.9E-2</v>
      </c>
      <c r="D113" s="101">
        <v>0</v>
      </c>
      <c r="F113" s="108">
        <f t="shared" si="1"/>
        <v>1.9E-2</v>
      </c>
      <c r="G113" s="25"/>
    </row>
    <row r="114" spans="1:7" x14ac:dyDescent="0.25">
      <c r="A114" s="25" t="s">
        <v>644</v>
      </c>
      <c r="B114" s="42" t="s">
        <v>1196</v>
      </c>
      <c r="C114" s="230">
        <v>1.7999999999999999E-2</v>
      </c>
      <c r="D114" s="101">
        <v>0</v>
      </c>
      <c r="F114" s="108">
        <f t="shared" si="1"/>
        <v>1.7999999999999999E-2</v>
      </c>
      <c r="G114" s="25"/>
    </row>
    <row r="115" spans="1:7" x14ac:dyDescent="0.25">
      <c r="A115" s="25" t="s">
        <v>645</v>
      </c>
      <c r="B115" s="42" t="s">
        <v>1197</v>
      </c>
      <c r="C115" s="230">
        <v>3.4000000000000002E-2</v>
      </c>
      <c r="D115" s="101">
        <v>0</v>
      </c>
      <c r="F115" s="108">
        <f t="shared" si="1"/>
        <v>3.4000000000000002E-2</v>
      </c>
      <c r="G115" s="25"/>
    </row>
    <row r="116" spans="1:7" x14ac:dyDescent="0.25">
      <c r="A116" s="25" t="s">
        <v>646</v>
      </c>
      <c r="B116" s="42" t="s">
        <v>1198</v>
      </c>
      <c r="C116" s="230">
        <v>7.0000000000000001E-3</v>
      </c>
      <c r="D116" s="101">
        <v>0</v>
      </c>
      <c r="F116" s="108">
        <f t="shared" si="1"/>
        <v>7.0000000000000001E-3</v>
      </c>
      <c r="G116" s="25"/>
    </row>
    <row r="117" spans="1:7" x14ac:dyDescent="0.25">
      <c r="A117" s="25" t="s">
        <v>647</v>
      </c>
      <c r="B117" s="42" t="s">
        <v>1199</v>
      </c>
      <c r="C117" s="230">
        <v>8.0000000000000002E-3</v>
      </c>
      <c r="D117" s="101">
        <v>0</v>
      </c>
      <c r="F117" s="108">
        <f t="shared" si="1"/>
        <v>8.0000000000000002E-3</v>
      </c>
      <c r="G117" s="25"/>
    </row>
    <row r="118" spans="1:7" x14ac:dyDescent="0.25">
      <c r="A118" s="25" t="s">
        <v>648</v>
      </c>
      <c r="B118" s="42" t="s">
        <v>1200</v>
      </c>
      <c r="C118" s="230">
        <v>8.0000000000000002E-3</v>
      </c>
      <c r="D118" s="101">
        <v>0</v>
      </c>
      <c r="F118" s="108">
        <f t="shared" si="1"/>
        <v>8.0000000000000002E-3</v>
      </c>
      <c r="G118" s="25"/>
    </row>
    <row r="119" spans="1:7" x14ac:dyDescent="0.25">
      <c r="A119" s="25" t="s">
        <v>649</v>
      </c>
      <c r="B119" s="42" t="s">
        <v>1201</v>
      </c>
      <c r="C119" s="230">
        <v>8.0000000000000002E-3</v>
      </c>
      <c r="D119" s="101">
        <v>0</v>
      </c>
      <c r="F119" s="108">
        <f t="shared" si="1"/>
        <v>8.0000000000000002E-3</v>
      </c>
      <c r="G119" s="25"/>
    </row>
    <row r="120" spans="1:7" x14ac:dyDescent="0.25">
      <c r="A120" s="25" t="s">
        <v>650</v>
      </c>
      <c r="B120" s="42" t="s">
        <v>1202</v>
      </c>
      <c r="C120" s="230">
        <v>2.4E-2</v>
      </c>
      <c r="D120" s="101">
        <v>0</v>
      </c>
      <c r="F120" s="108">
        <f t="shared" si="1"/>
        <v>2.4E-2</v>
      </c>
      <c r="G120" s="25"/>
    </row>
    <row r="121" spans="1:7" x14ac:dyDescent="0.25">
      <c r="A121" s="25" t="s">
        <v>651</v>
      </c>
      <c r="B121" s="42" t="s">
        <v>1203</v>
      </c>
      <c r="C121" s="230">
        <v>2.1999999999999999E-2</v>
      </c>
      <c r="D121" s="101">
        <v>0</v>
      </c>
      <c r="F121" s="108">
        <f t="shared" si="1"/>
        <v>2.1999999999999999E-2</v>
      </c>
      <c r="G121" s="25"/>
    </row>
    <row r="122" spans="1:7" x14ac:dyDescent="0.25">
      <c r="A122" s="25" t="s">
        <v>652</v>
      </c>
      <c r="B122" s="42" t="s">
        <v>1204</v>
      </c>
      <c r="C122" s="230">
        <v>1.0999999999999999E-2</v>
      </c>
      <c r="D122" s="101">
        <v>0</v>
      </c>
      <c r="F122" s="108">
        <f t="shared" si="1"/>
        <v>1.0999999999999999E-2</v>
      </c>
      <c r="G122" s="25"/>
    </row>
    <row r="123" spans="1:7" x14ac:dyDescent="0.25">
      <c r="A123" s="25" t="s">
        <v>653</v>
      </c>
      <c r="B123" s="42" t="s">
        <v>1205</v>
      </c>
      <c r="C123" s="230">
        <v>1.9E-2</v>
      </c>
      <c r="D123" s="101">
        <v>0</v>
      </c>
      <c r="F123" s="108">
        <f t="shared" si="1"/>
        <v>1.9E-2</v>
      </c>
      <c r="G123" s="25"/>
    </row>
    <row r="124" spans="1:7" x14ac:dyDescent="0.25">
      <c r="A124" s="25" t="s">
        <v>654</v>
      </c>
      <c r="B124" s="42" t="s">
        <v>1206</v>
      </c>
      <c r="C124" s="230">
        <v>3.3000000000000002E-2</v>
      </c>
      <c r="D124" s="101">
        <v>0</v>
      </c>
      <c r="F124" s="108">
        <f t="shared" si="1"/>
        <v>3.3000000000000002E-2</v>
      </c>
      <c r="G124" s="25"/>
    </row>
    <row r="125" spans="1:7" hidden="1" x14ac:dyDescent="0.25">
      <c r="A125" s="25" t="s">
        <v>655</v>
      </c>
      <c r="B125" s="42" t="s">
        <v>629</v>
      </c>
      <c r="C125" s="25" t="s">
        <v>33</v>
      </c>
      <c r="D125" s="25" t="s">
        <v>33</v>
      </c>
      <c r="F125" s="25" t="s">
        <v>33</v>
      </c>
      <c r="G125" s="25"/>
    </row>
    <row r="126" spans="1:7" hidden="1" x14ac:dyDescent="0.25">
      <c r="A126" s="25" t="s">
        <v>656</v>
      </c>
      <c r="B126" s="42" t="s">
        <v>629</v>
      </c>
      <c r="C126" s="25" t="s">
        <v>33</v>
      </c>
      <c r="D126" s="25" t="s">
        <v>33</v>
      </c>
      <c r="F126" s="25" t="s">
        <v>33</v>
      </c>
      <c r="G126" s="25"/>
    </row>
    <row r="127" spans="1:7" hidden="1" x14ac:dyDescent="0.25">
      <c r="A127" s="25" t="s">
        <v>657</v>
      </c>
      <c r="B127" s="42" t="s">
        <v>629</v>
      </c>
      <c r="C127" s="25" t="s">
        <v>33</v>
      </c>
      <c r="D127" s="25" t="s">
        <v>33</v>
      </c>
      <c r="F127" s="25" t="s">
        <v>33</v>
      </c>
      <c r="G127" s="25"/>
    </row>
    <row r="128" spans="1:7" hidden="1" x14ac:dyDescent="0.25">
      <c r="A128" s="25" t="s">
        <v>658</v>
      </c>
      <c r="B128" s="42" t="s">
        <v>629</v>
      </c>
      <c r="C128" s="25" t="s">
        <v>33</v>
      </c>
      <c r="D128" s="25" t="s">
        <v>33</v>
      </c>
      <c r="F128" s="25" t="s">
        <v>33</v>
      </c>
      <c r="G128" s="25"/>
    </row>
    <row r="129" spans="1:7" hidden="1" x14ac:dyDescent="0.25">
      <c r="A129" s="25" t="s">
        <v>659</v>
      </c>
      <c r="B129" s="42" t="s">
        <v>629</v>
      </c>
      <c r="C129" s="25" t="s">
        <v>33</v>
      </c>
      <c r="D129" s="25" t="s">
        <v>33</v>
      </c>
      <c r="F129" s="25" t="s">
        <v>33</v>
      </c>
      <c r="G129" s="25"/>
    </row>
    <row r="130" spans="1:7" ht="15" customHeight="1" x14ac:dyDescent="0.25">
      <c r="A130" s="44"/>
      <c r="B130" s="45" t="s">
        <v>660</v>
      </c>
      <c r="C130" s="44" t="s">
        <v>533</v>
      </c>
      <c r="D130" s="44" t="s">
        <v>534</v>
      </c>
      <c r="E130" s="46"/>
      <c r="F130" s="47" t="s">
        <v>499</v>
      </c>
      <c r="G130" s="47"/>
    </row>
    <row r="131" spans="1:7" x14ac:dyDescent="0.25">
      <c r="A131" s="25" t="s">
        <v>661</v>
      </c>
      <c r="B131" s="25" t="s">
        <v>662</v>
      </c>
      <c r="C131" s="109">
        <v>0.1</v>
      </c>
      <c r="D131" s="101">
        <v>0</v>
      </c>
      <c r="E131" s="23"/>
      <c r="F131" s="101">
        <f>SUM(C131:D131)</f>
        <v>0.1</v>
      </c>
    </row>
    <row r="132" spans="1:7" x14ac:dyDescent="0.25">
      <c r="A132" s="25" t="s">
        <v>663</v>
      </c>
      <c r="B132" s="25" t="s">
        <v>664</v>
      </c>
      <c r="C132" s="109">
        <v>0.89999999999999991</v>
      </c>
      <c r="D132" s="101">
        <v>0</v>
      </c>
      <c r="E132" s="23"/>
      <c r="F132" s="101">
        <f>SUM(C132:D132)</f>
        <v>0.89999999999999991</v>
      </c>
    </row>
    <row r="133" spans="1:7" x14ac:dyDescent="0.25">
      <c r="A133" s="25" t="s">
        <v>665</v>
      </c>
      <c r="B133" s="25" t="s">
        <v>97</v>
      </c>
      <c r="C133" s="101">
        <v>0</v>
      </c>
      <c r="D133" s="101">
        <v>0</v>
      </c>
      <c r="E133" s="23"/>
      <c r="F133" s="101">
        <v>0</v>
      </c>
    </row>
    <row r="134" spans="1:7" hidden="1" outlineLevel="1" x14ac:dyDescent="0.25">
      <c r="A134" s="25" t="s">
        <v>666</v>
      </c>
      <c r="E134" s="23"/>
    </row>
    <row r="135" spans="1:7" hidden="1" outlineLevel="1" x14ac:dyDescent="0.25">
      <c r="A135" s="25" t="s">
        <v>667</v>
      </c>
      <c r="E135" s="23"/>
    </row>
    <row r="136" spans="1:7" hidden="1" outlineLevel="1" x14ac:dyDescent="0.25">
      <c r="A136" s="25" t="s">
        <v>668</v>
      </c>
      <c r="E136" s="23"/>
    </row>
    <row r="137" spans="1:7" hidden="1" outlineLevel="1" x14ac:dyDescent="0.25">
      <c r="A137" s="25" t="s">
        <v>669</v>
      </c>
      <c r="E137" s="23"/>
    </row>
    <row r="138" spans="1:7" hidden="1" outlineLevel="1" x14ac:dyDescent="0.25">
      <c r="A138" s="25" t="s">
        <v>670</v>
      </c>
      <c r="E138" s="23"/>
    </row>
    <row r="139" spans="1:7" hidden="1" outlineLevel="1" x14ac:dyDescent="0.25">
      <c r="A139" s="25" t="s">
        <v>671</v>
      </c>
      <c r="E139" s="23"/>
    </row>
    <row r="140" spans="1:7" ht="15" customHeight="1" collapsed="1" x14ac:dyDescent="0.25">
      <c r="A140" s="44"/>
      <c r="B140" s="45" t="s">
        <v>672</v>
      </c>
      <c r="C140" s="44" t="s">
        <v>533</v>
      </c>
      <c r="D140" s="44" t="s">
        <v>534</v>
      </c>
      <c r="E140" s="46"/>
      <c r="F140" s="47" t="s">
        <v>499</v>
      </c>
      <c r="G140" s="47"/>
    </row>
    <row r="141" spans="1:7" x14ac:dyDescent="0.25">
      <c r="A141" s="25" t="s">
        <v>673</v>
      </c>
      <c r="B141" s="25" t="s">
        <v>674</v>
      </c>
      <c r="C141" s="109">
        <v>9.6243622157843704E-3</v>
      </c>
      <c r="D141" s="101">
        <v>0</v>
      </c>
      <c r="E141" s="110"/>
      <c r="F141" s="101">
        <f>SUM(C141:D141)</f>
        <v>9.6243622157843704E-3</v>
      </c>
    </row>
    <row r="142" spans="1:7" x14ac:dyDescent="0.25">
      <c r="A142" s="25" t="s">
        <v>675</v>
      </c>
      <c r="B142" s="25" t="s">
        <v>676</v>
      </c>
      <c r="C142" s="109">
        <v>0.99037563778421567</v>
      </c>
      <c r="D142" s="101">
        <v>0</v>
      </c>
      <c r="E142" s="110"/>
      <c r="F142" s="101">
        <f>SUM(C142:D142)</f>
        <v>0.99037563778421567</v>
      </c>
    </row>
    <row r="143" spans="1:7" x14ac:dyDescent="0.25">
      <c r="A143" s="25" t="s">
        <v>677</v>
      </c>
      <c r="B143" s="25" t="s">
        <v>97</v>
      </c>
      <c r="C143" s="109">
        <v>0</v>
      </c>
      <c r="D143" s="101">
        <v>0</v>
      </c>
      <c r="E143" s="110"/>
      <c r="F143" s="101">
        <f>SUM(C143:D143)</f>
        <v>0</v>
      </c>
    </row>
    <row r="144" spans="1:7" hidden="1" outlineLevel="1" x14ac:dyDescent="0.25">
      <c r="A144" s="25" t="s">
        <v>678</v>
      </c>
      <c r="C144" s="25" t="s">
        <v>33</v>
      </c>
      <c r="D144" s="25" t="s">
        <v>33</v>
      </c>
      <c r="E144" s="23"/>
      <c r="F144" s="25" t="s">
        <v>33</v>
      </c>
    </row>
    <row r="145" spans="1:7" hidden="1" outlineLevel="1" x14ac:dyDescent="0.25">
      <c r="A145" s="25" t="s">
        <v>679</v>
      </c>
      <c r="E145" s="23"/>
    </row>
    <row r="146" spans="1:7" hidden="1" outlineLevel="1" x14ac:dyDescent="0.25">
      <c r="A146" s="25" t="s">
        <v>680</v>
      </c>
      <c r="E146" s="23"/>
    </row>
    <row r="147" spans="1:7" hidden="1" outlineLevel="1" x14ac:dyDescent="0.25">
      <c r="A147" s="25" t="s">
        <v>681</v>
      </c>
      <c r="E147" s="23"/>
    </row>
    <row r="148" spans="1:7" hidden="1" outlineLevel="1" x14ac:dyDescent="0.25">
      <c r="A148" s="25" t="s">
        <v>682</v>
      </c>
      <c r="E148" s="23"/>
    </row>
    <row r="149" spans="1:7" hidden="1" outlineLevel="1" x14ac:dyDescent="0.25">
      <c r="A149" s="25" t="s">
        <v>683</v>
      </c>
      <c r="E149" s="23"/>
    </row>
    <row r="150" spans="1:7" ht="15" customHeight="1" collapsed="1" x14ac:dyDescent="0.25">
      <c r="A150" s="44"/>
      <c r="B150" s="45" t="s">
        <v>684</v>
      </c>
      <c r="C150" s="44" t="s">
        <v>533</v>
      </c>
      <c r="D150" s="44" t="s">
        <v>534</v>
      </c>
      <c r="E150" s="46"/>
      <c r="F150" s="47" t="s">
        <v>499</v>
      </c>
      <c r="G150" s="47"/>
    </row>
    <row r="151" spans="1:7" x14ac:dyDescent="0.25">
      <c r="A151" s="25" t="s">
        <v>685</v>
      </c>
      <c r="B151" s="21" t="s">
        <v>686</v>
      </c>
      <c r="C151" s="109">
        <v>0.08</v>
      </c>
      <c r="D151" s="101">
        <v>0</v>
      </c>
      <c r="E151" s="110"/>
      <c r="F151" s="101">
        <f>SUM(C151:D151)</f>
        <v>0.08</v>
      </c>
    </row>
    <row r="152" spans="1:7" x14ac:dyDescent="0.25">
      <c r="A152" s="25" t="s">
        <v>687</v>
      </c>
      <c r="B152" s="21" t="s">
        <v>688</v>
      </c>
      <c r="C152" s="109">
        <v>0.06</v>
      </c>
      <c r="D152" s="101">
        <v>0</v>
      </c>
      <c r="E152" s="110"/>
      <c r="F152" s="101">
        <f t="shared" ref="F152:F155" si="2">SUM(C152:D152)</f>
        <v>0.06</v>
      </c>
    </row>
    <row r="153" spans="1:7" x14ac:dyDescent="0.25">
      <c r="A153" s="25" t="s">
        <v>689</v>
      </c>
      <c r="B153" s="21" t="s">
        <v>690</v>
      </c>
      <c r="C153" s="109">
        <v>0.05</v>
      </c>
      <c r="D153" s="101">
        <v>0</v>
      </c>
      <c r="E153" s="101"/>
      <c r="F153" s="101">
        <f t="shared" si="2"/>
        <v>0.05</v>
      </c>
    </row>
    <row r="154" spans="1:7" x14ac:dyDescent="0.25">
      <c r="A154" s="25" t="s">
        <v>691</v>
      </c>
      <c r="B154" s="21" t="s">
        <v>692</v>
      </c>
      <c r="C154" s="109">
        <v>0.08</v>
      </c>
      <c r="D154" s="101">
        <v>0</v>
      </c>
      <c r="E154" s="101"/>
      <c r="F154" s="101">
        <f t="shared" si="2"/>
        <v>0.08</v>
      </c>
    </row>
    <row r="155" spans="1:7" x14ac:dyDescent="0.25">
      <c r="A155" s="25" t="s">
        <v>693</v>
      </c>
      <c r="B155" s="21" t="s">
        <v>694</v>
      </c>
      <c r="C155" s="109">
        <v>0.73</v>
      </c>
      <c r="D155" s="101">
        <v>0</v>
      </c>
      <c r="E155" s="101"/>
      <c r="F155" s="101">
        <f t="shared" si="2"/>
        <v>0.73</v>
      </c>
    </row>
    <row r="156" spans="1:7" hidden="1" outlineLevel="1" x14ac:dyDescent="0.25">
      <c r="A156" s="25" t="s">
        <v>695</v>
      </c>
      <c r="B156" s="21"/>
    </row>
    <row r="157" spans="1:7" hidden="1" outlineLevel="1" x14ac:dyDescent="0.25">
      <c r="A157" s="25" t="s">
        <v>696</v>
      </c>
      <c r="B157" s="21"/>
    </row>
    <row r="158" spans="1:7" hidden="1" outlineLevel="1" x14ac:dyDescent="0.25">
      <c r="A158" s="25" t="s">
        <v>697</v>
      </c>
      <c r="B158" s="21"/>
    </row>
    <row r="159" spans="1:7" hidden="1" outlineLevel="1" x14ac:dyDescent="0.25">
      <c r="A159" s="25" t="s">
        <v>698</v>
      </c>
      <c r="B159" s="21"/>
    </row>
    <row r="160" spans="1:7" ht="15" customHeight="1" collapsed="1" x14ac:dyDescent="0.25">
      <c r="A160" s="44"/>
      <c r="B160" s="45" t="s">
        <v>699</v>
      </c>
      <c r="C160" s="44" t="s">
        <v>533</v>
      </c>
      <c r="D160" s="44" t="s">
        <v>534</v>
      </c>
      <c r="E160" s="46"/>
      <c r="F160" s="47" t="s">
        <v>499</v>
      </c>
      <c r="G160" s="47"/>
    </row>
    <row r="161" spans="1:7" x14ac:dyDescent="0.25">
      <c r="A161" s="25" t="s">
        <v>700</v>
      </c>
      <c r="B161" s="25" t="s">
        <v>701</v>
      </c>
      <c r="C161" s="101">
        <v>0</v>
      </c>
      <c r="D161" s="101">
        <v>0</v>
      </c>
      <c r="E161" s="23"/>
      <c r="F161" s="101">
        <v>0</v>
      </c>
    </row>
    <row r="162" spans="1:7" hidden="1" outlineLevel="1" x14ac:dyDescent="0.25">
      <c r="A162" s="25" t="s">
        <v>702</v>
      </c>
      <c r="E162" s="23"/>
    </row>
    <row r="163" spans="1:7" hidden="1" outlineLevel="1" x14ac:dyDescent="0.25">
      <c r="A163" s="25" t="s">
        <v>703</v>
      </c>
      <c r="E163" s="23"/>
    </row>
    <row r="164" spans="1:7" hidden="1" outlineLevel="1" x14ac:dyDescent="0.25">
      <c r="A164" s="25" t="s">
        <v>704</v>
      </c>
      <c r="E164" s="23"/>
    </row>
    <row r="165" spans="1:7" hidden="1" outlineLevel="1" x14ac:dyDescent="0.25">
      <c r="A165" s="25" t="s">
        <v>705</v>
      </c>
      <c r="E165" s="23"/>
    </row>
    <row r="166" spans="1:7" ht="18.75" collapsed="1" x14ac:dyDescent="0.25">
      <c r="A166" s="76"/>
      <c r="B166" s="77" t="s">
        <v>496</v>
      </c>
      <c r="C166" s="76"/>
      <c r="D166" s="76"/>
      <c r="E166" s="76"/>
      <c r="F166" s="78"/>
      <c r="G166" s="78"/>
    </row>
    <row r="167" spans="1:7" ht="15" customHeight="1" x14ac:dyDescent="0.25">
      <c r="A167" s="44"/>
      <c r="B167" s="45" t="s">
        <v>706</v>
      </c>
      <c r="C167" s="44" t="s">
        <v>707</v>
      </c>
      <c r="D167" s="44" t="s">
        <v>708</v>
      </c>
      <c r="E167" s="46"/>
      <c r="F167" s="44" t="s">
        <v>533</v>
      </c>
      <c r="G167" s="44" t="s">
        <v>709</v>
      </c>
    </row>
    <row r="168" spans="1:7" x14ac:dyDescent="0.25">
      <c r="A168" s="25" t="s">
        <v>710</v>
      </c>
      <c r="B168" s="42" t="s">
        <v>711</v>
      </c>
      <c r="C168" s="104">
        <f>126458.867757617/1000</f>
        <v>126.458867757617</v>
      </c>
      <c r="D168" s="39"/>
      <c r="E168" s="39"/>
      <c r="F168" s="58"/>
      <c r="G168" s="58"/>
    </row>
    <row r="169" spans="1:7" x14ac:dyDescent="0.25">
      <c r="A169" s="39"/>
      <c r="B169" s="79"/>
      <c r="C169" s="39"/>
      <c r="D169" s="39"/>
      <c r="E169" s="39"/>
      <c r="F169" s="58"/>
      <c r="G169" s="58"/>
    </row>
    <row r="170" spans="1:7" x14ac:dyDescent="0.25">
      <c r="B170" s="42" t="s">
        <v>712</v>
      </c>
      <c r="C170" s="39"/>
      <c r="D170" s="39"/>
      <c r="E170" s="39"/>
      <c r="F170" s="58"/>
      <c r="G170" s="58"/>
    </row>
    <row r="171" spans="1:7" x14ac:dyDescent="0.25">
      <c r="A171" s="25" t="s">
        <v>713</v>
      </c>
      <c r="B171" s="42" t="s">
        <v>1207</v>
      </c>
      <c r="C171" s="104">
        <v>4.6500000000000004</v>
      </c>
      <c r="D171" s="104">
        <v>1858</v>
      </c>
      <c r="E171" s="39"/>
      <c r="F171" s="111">
        <f>IF($C$195=0,"",IF(C171="[for completion]","",C171/$C$195))</f>
        <v>3.3226270904862114E-4</v>
      </c>
      <c r="G171" s="111">
        <f>IF($D$195=0,"",IF(D171="[for completion]","",D171/$D$195))</f>
        <v>1.8727762042515448E-2</v>
      </c>
    </row>
    <row r="172" spans="1:7" x14ac:dyDescent="0.25">
      <c r="A172" s="25" t="s">
        <v>714</v>
      </c>
      <c r="B172" s="42" t="s">
        <v>1208</v>
      </c>
      <c r="C172" s="104">
        <v>13.7</v>
      </c>
      <c r="D172" s="104">
        <v>1821</v>
      </c>
      <c r="E172" s="39"/>
      <c r="F172" s="111">
        <f t="shared" ref="F172:F194" si="3">IF($C$195=0,"",IF(C172="[for completion]","",C172/$C$195))</f>
        <v>9.7892454063787295E-4</v>
      </c>
      <c r="G172" s="111">
        <f t="shared" ref="G172:G194" si="4">IF($D$195=0,"",IF(D172="[for completion]","",D172/$D$195))</f>
        <v>1.8354819526060617E-2</v>
      </c>
    </row>
    <row r="173" spans="1:7" x14ac:dyDescent="0.25">
      <c r="A173" s="25" t="s">
        <v>715</v>
      </c>
      <c r="B173" s="42" t="s">
        <v>1209</v>
      </c>
      <c r="C173" s="104">
        <v>98.96</v>
      </c>
      <c r="D173" s="104">
        <v>5622</v>
      </c>
      <c r="E173" s="39"/>
      <c r="F173" s="111">
        <f t="shared" si="3"/>
        <v>7.0711220833229128E-3</v>
      </c>
      <c r="G173" s="111">
        <f t="shared" si="4"/>
        <v>5.6667103446190442E-2</v>
      </c>
    </row>
    <row r="174" spans="1:7" x14ac:dyDescent="0.25">
      <c r="A174" s="25" t="s">
        <v>716</v>
      </c>
      <c r="B174" s="42" t="s">
        <v>1210</v>
      </c>
      <c r="C174" s="104">
        <v>375.5</v>
      </c>
      <c r="D174" s="104">
        <v>9941</v>
      </c>
      <c r="E174" s="39"/>
      <c r="F174" s="111">
        <f t="shared" si="3"/>
        <v>2.6831106935001556E-2</v>
      </c>
      <c r="G174" s="111">
        <f t="shared" si="4"/>
        <v>0.10020058259668786</v>
      </c>
    </row>
    <row r="175" spans="1:7" x14ac:dyDescent="0.25">
      <c r="A175" s="25" t="s">
        <v>717</v>
      </c>
      <c r="B175" s="42" t="s">
        <v>1211</v>
      </c>
      <c r="C175" s="104">
        <v>638</v>
      </c>
      <c r="D175" s="104">
        <v>10211</v>
      </c>
      <c r="E175" s="39"/>
      <c r="F175" s="111">
        <f t="shared" si="3"/>
        <v>4.5587872768391456E-2</v>
      </c>
      <c r="G175" s="111">
        <f t="shared" si="4"/>
        <v>0.10292205501406095</v>
      </c>
    </row>
    <row r="176" spans="1:7" x14ac:dyDescent="0.25">
      <c r="A176" s="25" t="s">
        <v>718</v>
      </c>
      <c r="B176" s="42" t="s">
        <v>1212</v>
      </c>
      <c r="C176" s="104">
        <v>952.55</v>
      </c>
      <c r="D176" s="104">
        <v>10872</v>
      </c>
      <c r="E176" s="39"/>
      <c r="F176" s="111">
        <f t="shared" si="3"/>
        <v>6.8063837312744957E-2</v>
      </c>
      <c r="G176" s="111">
        <f t="shared" si="4"/>
        <v>0.1095846226728891</v>
      </c>
    </row>
    <row r="177" spans="1:7" x14ac:dyDescent="0.25">
      <c r="A177" s="25" t="s">
        <v>719</v>
      </c>
      <c r="B177" s="42" t="s">
        <v>1213</v>
      </c>
      <c r="C177" s="104">
        <v>2595.89</v>
      </c>
      <c r="D177" s="104">
        <v>20815</v>
      </c>
      <c r="E177" s="39"/>
      <c r="F177" s="111">
        <f t="shared" si="3"/>
        <v>0.18548762232090862</v>
      </c>
      <c r="G177" s="111">
        <f t="shared" si="4"/>
        <v>0.20980536432452046</v>
      </c>
    </row>
    <row r="178" spans="1:7" x14ac:dyDescent="0.25">
      <c r="A178" s="25" t="s">
        <v>720</v>
      </c>
      <c r="B178" s="42" t="s">
        <v>1214</v>
      </c>
      <c r="C178" s="104">
        <v>2727.03</v>
      </c>
      <c r="D178" s="104">
        <v>15716</v>
      </c>
      <c r="E178" s="39"/>
      <c r="F178" s="111">
        <f t="shared" si="3"/>
        <v>0.19485814525954007</v>
      </c>
      <c r="G178" s="111">
        <f t="shared" si="4"/>
        <v>0.15840985374605637</v>
      </c>
    </row>
    <row r="179" spans="1:7" x14ac:dyDescent="0.25">
      <c r="A179" s="25" t="s">
        <v>721</v>
      </c>
      <c r="B179" s="42" t="s">
        <v>1215</v>
      </c>
      <c r="C179" s="104">
        <v>2279.7199999999998</v>
      </c>
      <c r="D179" s="104">
        <v>10231</v>
      </c>
      <c r="E179" s="39"/>
      <c r="F179" s="111">
        <f t="shared" si="3"/>
        <v>0.16289590173598334</v>
      </c>
      <c r="G179" s="111">
        <f t="shared" si="4"/>
        <v>0.10312364556349599</v>
      </c>
    </row>
    <row r="180" spans="1:7" x14ac:dyDescent="0.25">
      <c r="A180" s="25" t="s">
        <v>722</v>
      </c>
      <c r="B180" s="42" t="s">
        <v>1216</v>
      </c>
      <c r="C180" s="104">
        <v>1527.38</v>
      </c>
      <c r="D180" s="104">
        <v>5609</v>
      </c>
      <c r="E180" s="42"/>
      <c r="F180" s="111">
        <f t="shared" si="3"/>
        <v>0.10913793904229742</v>
      </c>
      <c r="G180" s="111">
        <f t="shared" si="4"/>
        <v>5.6536069589057665E-2</v>
      </c>
    </row>
    <row r="181" spans="1:7" x14ac:dyDescent="0.25">
      <c r="A181" s="25" t="s">
        <v>723</v>
      </c>
      <c r="B181" s="42" t="s">
        <v>1217</v>
      </c>
      <c r="C181" s="104">
        <v>898.51</v>
      </c>
      <c r="D181" s="104">
        <v>2788</v>
      </c>
      <c r="E181" s="42"/>
      <c r="F181" s="111">
        <f t="shared" si="3"/>
        <v>6.4202444453177757E-2</v>
      </c>
      <c r="G181" s="111">
        <f t="shared" si="4"/>
        <v>2.8101722591244924E-2</v>
      </c>
    </row>
    <row r="182" spans="1:7" x14ac:dyDescent="0.25">
      <c r="A182" s="25" t="s">
        <v>724</v>
      </c>
      <c r="B182" s="42" t="s">
        <v>1218</v>
      </c>
      <c r="C182" s="104">
        <v>543.97</v>
      </c>
      <c r="D182" s="104">
        <v>1459</v>
      </c>
      <c r="E182" s="42"/>
      <c r="F182" s="111">
        <f t="shared" si="3"/>
        <v>3.8869020611006118E-2</v>
      </c>
      <c r="G182" s="111">
        <f t="shared" si="4"/>
        <v>1.4706030581286349E-2</v>
      </c>
    </row>
    <row r="183" spans="1:7" x14ac:dyDescent="0.25">
      <c r="A183" s="25" t="s">
        <v>725</v>
      </c>
      <c r="B183" s="42" t="s">
        <v>1219</v>
      </c>
      <c r="C183" s="104">
        <v>302.47000000000003</v>
      </c>
      <c r="D183" s="104">
        <v>714</v>
      </c>
      <c r="E183" s="42"/>
      <c r="F183" s="111">
        <f t="shared" si="3"/>
        <v>2.1612796044287407E-2</v>
      </c>
      <c r="G183" s="111">
        <f t="shared" si="4"/>
        <v>7.1967826148310165E-3</v>
      </c>
    </row>
    <row r="184" spans="1:7" x14ac:dyDescent="0.25">
      <c r="A184" s="25" t="s">
        <v>726</v>
      </c>
      <c r="B184" s="42" t="s">
        <v>1220</v>
      </c>
      <c r="C184" s="104">
        <v>213.75</v>
      </c>
      <c r="D184" s="104">
        <v>453</v>
      </c>
      <c r="E184" s="42"/>
      <c r="F184" s="111">
        <f t="shared" si="3"/>
        <v>1.5273366464331778E-2</v>
      </c>
      <c r="G184" s="111">
        <f t="shared" si="4"/>
        <v>4.5660259447037124E-3</v>
      </c>
    </row>
    <row r="185" spans="1:7" x14ac:dyDescent="0.25">
      <c r="A185" s="25" t="s">
        <v>727</v>
      </c>
      <c r="B185" s="42" t="s">
        <v>1221</v>
      </c>
      <c r="C185" s="104">
        <v>246.64</v>
      </c>
      <c r="D185" s="104">
        <v>455</v>
      </c>
      <c r="E185" s="42"/>
      <c r="F185" s="111">
        <f t="shared" si="3"/>
        <v>1.7623499905322991E-2</v>
      </c>
      <c r="G185" s="111">
        <f t="shared" si="4"/>
        <v>4.5861849996472167E-3</v>
      </c>
    </row>
    <row r="186" spans="1:7" x14ac:dyDescent="0.25">
      <c r="A186" s="25" t="s">
        <v>728</v>
      </c>
      <c r="B186" s="42" t="s">
        <v>1222</v>
      </c>
      <c r="C186" s="104">
        <v>146.13</v>
      </c>
      <c r="D186" s="104">
        <v>227</v>
      </c>
      <c r="F186" s="111">
        <f t="shared" si="3"/>
        <v>1.0441623585650539E-2</v>
      </c>
      <c r="G186" s="111">
        <f t="shared" si="4"/>
        <v>2.2880527360877321E-3</v>
      </c>
    </row>
    <row r="187" spans="1:7" x14ac:dyDescent="0.25">
      <c r="A187" s="25" t="s">
        <v>729</v>
      </c>
      <c r="B187" s="42" t="s">
        <v>1223</v>
      </c>
      <c r="C187" s="104">
        <v>102.75</v>
      </c>
      <c r="D187" s="104">
        <v>137</v>
      </c>
      <c r="E187" s="62"/>
      <c r="F187" s="111">
        <f t="shared" si="3"/>
        <v>7.3419340547840476E-3</v>
      </c>
      <c r="G187" s="111">
        <f t="shared" si="4"/>
        <v>1.380895263630041E-3</v>
      </c>
    </row>
    <row r="188" spans="1:7" x14ac:dyDescent="0.25">
      <c r="A188" s="25" t="s">
        <v>730</v>
      </c>
      <c r="B188" s="42" t="s">
        <v>1224</v>
      </c>
      <c r="C188" s="104">
        <v>70.84</v>
      </c>
      <c r="D188" s="104">
        <v>84</v>
      </c>
      <c r="E188" s="62"/>
      <c r="F188" s="111">
        <f t="shared" si="3"/>
        <v>5.061825872904155E-3</v>
      </c>
      <c r="G188" s="111">
        <f t="shared" si="4"/>
        <v>8.4668030762717844E-4</v>
      </c>
    </row>
    <row r="189" spans="1:7" x14ac:dyDescent="0.25">
      <c r="A189" s="25" t="s">
        <v>731</v>
      </c>
      <c r="B189" s="42" t="s">
        <v>1225</v>
      </c>
      <c r="C189" s="104">
        <v>47.52</v>
      </c>
      <c r="D189" s="104">
        <v>50</v>
      </c>
      <c r="E189" s="62"/>
      <c r="F189" s="111">
        <f t="shared" si="3"/>
        <v>3.3955105234388123E-3</v>
      </c>
      <c r="G189" s="111">
        <f t="shared" si="4"/>
        <v>5.0397637358760622E-4</v>
      </c>
    </row>
    <row r="190" spans="1:7" x14ac:dyDescent="0.25">
      <c r="A190" s="25" t="s">
        <v>732</v>
      </c>
      <c r="B190" s="42" t="s">
        <v>1226</v>
      </c>
      <c r="C190" s="104">
        <v>208.99</v>
      </c>
      <c r="D190" s="104">
        <v>148</v>
      </c>
      <c r="E190" s="62"/>
      <c r="F190" s="111">
        <f t="shared" si="3"/>
        <v>1.4933243777219642E-2</v>
      </c>
      <c r="G190" s="111">
        <f t="shared" si="4"/>
        <v>1.4917700658193143E-3</v>
      </c>
    </row>
    <row r="191" spans="1:7" hidden="1" x14ac:dyDescent="0.25">
      <c r="A191" s="25" t="s">
        <v>733</v>
      </c>
      <c r="B191" s="42" t="s">
        <v>629</v>
      </c>
      <c r="C191" s="25" t="s">
        <v>33</v>
      </c>
      <c r="D191" s="25" t="s">
        <v>33</v>
      </c>
      <c r="E191" s="62"/>
      <c r="F191" s="51" t="str">
        <f t="shared" si="3"/>
        <v/>
      </c>
      <c r="G191" s="51" t="str">
        <f t="shared" si="4"/>
        <v/>
      </c>
    </row>
    <row r="192" spans="1:7" hidden="1" x14ac:dyDescent="0.25">
      <c r="A192" s="25" t="s">
        <v>734</v>
      </c>
      <c r="B192" s="42" t="s">
        <v>629</v>
      </c>
      <c r="C192" s="25" t="s">
        <v>33</v>
      </c>
      <c r="D192" s="25" t="s">
        <v>33</v>
      </c>
      <c r="E192" s="62"/>
      <c r="F192" s="51" t="str">
        <f t="shared" si="3"/>
        <v/>
      </c>
      <c r="G192" s="51" t="str">
        <f t="shared" si="4"/>
        <v/>
      </c>
    </row>
    <row r="193" spans="1:7" hidden="1" x14ac:dyDescent="0.25">
      <c r="A193" s="25" t="s">
        <v>735</v>
      </c>
      <c r="B193" s="42" t="s">
        <v>629</v>
      </c>
      <c r="C193" s="25" t="s">
        <v>33</v>
      </c>
      <c r="D193" s="25" t="s">
        <v>33</v>
      </c>
      <c r="E193" s="62"/>
      <c r="F193" s="51" t="str">
        <f t="shared" si="3"/>
        <v/>
      </c>
      <c r="G193" s="51" t="str">
        <f t="shared" si="4"/>
        <v/>
      </c>
    </row>
    <row r="194" spans="1:7" hidden="1" x14ac:dyDescent="0.25">
      <c r="A194" s="25" t="s">
        <v>736</v>
      </c>
      <c r="B194" s="42" t="s">
        <v>629</v>
      </c>
      <c r="C194" s="25" t="s">
        <v>33</v>
      </c>
      <c r="D194" s="25" t="s">
        <v>33</v>
      </c>
      <c r="E194" s="62"/>
      <c r="F194" s="51" t="str">
        <f t="shared" si="3"/>
        <v/>
      </c>
      <c r="G194" s="51" t="str">
        <f t="shared" si="4"/>
        <v/>
      </c>
    </row>
    <row r="195" spans="1:7" x14ac:dyDescent="0.25">
      <c r="A195" s="25" t="s">
        <v>737</v>
      </c>
      <c r="B195" s="42" t="s">
        <v>99</v>
      </c>
      <c r="C195" s="104">
        <f>SUM(C171:C194)</f>
        <v>13994.949999999999</v>
      </c>
      <c r="D195" s="104">
        <f>SUM(D171:D194)</f>
        <v>99211</v>
      </c>
      <c r="E195" s="62"/>
      <c r="F195" s="53">
        <f>SUM(F171:F194)</f>
        <v>1</v>
      </c>
      <c r="G195" s="53">
        <f>SUM(G171:G194)</f>
        <v>1</v>
      </c>
    </row>
    <row r="196" spans="1:7" ht="15" customHeight="1" x14ac:dyDescent="0.25">
      <c r="A196" s="44"/>
      <c r="B196" s="45" t="s">
        <v>738</v>
      </c>
      <c r="C196" s="44" t="s">
        <v>707</v>
      </c>
      <c r="D196" s="44" t="s">
        <v>708</v>
      </c>
      <c r="E196" s="46"/>
      <c r="F196" s="44" t="s">
        <v>533</v>
      </c>
      <c r="G196" s="44" t="s">
        <v>709</v>
      </c>
    </row>
    <row r="197" spans="1:7" x14ac:dyDescent="0.25">
      <c r="A197" s="25" t="s">
        <v>739</v>
      </c>
      <c r="B197" s="25" t="s">
        <v>740</v>
      </c>
      <c r="C197" s="108">
        <v>0.59416246385036442</v>
      </c>
      <c r="G197" s="25"/>
    </row>
    <row r="198" spans="1:7" x14ac:dyDescent="0.25">
      <c r="G198" s="25"/>
    </row>
    <row r="199" spans="1:7" x14ac:dyDescent="0.25">
      <c r="B199" s="42" t="s">
        <v>741</v>
      </c>
      <c r="G199" s="25"/>
    </row>
    <row r="200" spans="1:7" x14ac:dyDescent="0.25">
      <c r="A200" s="25" t="s">
        <v>742</v>
      </c>
      <c r="B200" s="25" t="s">
        <v>743</v>
      </c>
      <c r="C200" s="104">
        <v>3398.4713339999998</v>
      </c>
      <c r="D200" s="104">
        <v>43173</v>
      </c>
      <c r="F200" s="112">
        <v>0.24000000000000002</v>
      </c>
      <c r="G200" s="112">
        <f t="shared" ref="G200:G207" si="5">IF($D$208=0,"",IF(D200="[for completion]","",D200/$D$208))</f>
        <v>0.43516343953795444</v>
      </c>
    </row>
    <row r="201" spans="1:7" x14ac:dyDescent="0.25">
      <c r="A201" s="25" t="s">
        <v>744</v>
      </c>
      <c r="B201" s="25" t="s">
        <v>745</v>
      </c>
      <c r="C201" s="104">
        <v>1658.514588</v>
      </c>
      <c r="D201" s="104">
        <v>10877</v>
      </c>
      <c r="F201" s="112">
        <v>0.12</v>
      </c>
      <c r="G201" s="112">
        <f t="shared" si="5"/>
        <v>0.10963502031024785</v>
      </c>
    </row>
    <row r="202" spans="1:7" x14ac:dyDescent="0.25">
      <c r="A202" s="25" t="s">
        <v>746</v>
      </c>
      <c r="B202" s="25" t="s">
        <v>747</v>
      </c>
      <c r="C202" s="104">
        <v>1794.840402</v>
      </c>
      <c r="D202" s="104">
        <v>10253</v>
      </c>
      <c r="F202" s="112">
        <v>0.13</v>
      </c>
      <c r="G202" s="112">
        <f t="shared" si="5"/>
        <v>0.10334539516787453</v>
      </c>
    </row>
    <row r="203" spans="1:7" x14ac:dyDescent="0.25">
      <c r="A203" s="25" t="s">
        <v>748</v>
      </c>
      <c r="B203" s="25" t="s">
        <v>749</v>
      </c>
      <c r="C203" s="104">
        <v>2039.8406560000001</v>
      </c>
      <c r="D203" s="104">
        <v>10443</v>
      </c>
      <c r="F203" s="112">
        <v>0.15</v>
      </c>
      <c r="G203" s="112">
        <f t="shared" si="5"/>
        <v>0.10526050538750743</v>
      </c>
    </row>
    <row r="204" spans="1:7" x14ac:dyDescent="0.25">
      <c r="A204" s="25" t="s">
        <v>750</v>
      </c>
      <c r="B204" s="25" t="s">
        <v>751</v>
      </c>
      <c r="C204" s="104">
        <v>2485.0795699999999</v>
      </c>
      <c r="D204" s="104">
        <v>11429</v>
      </c>
      <c r="F204" s="112">
        <v>0.18</v>
      </c>
      <c r="G204" s="112">
        <f t="shared" si="5"/>
        <v>0.11519891947465503</v>
      </c>
    </row>
    <row r="205" spans="1:7" x14ac:dyDescent="0.25">
      <c r="A205" s="25" t="s">
        <v>752</v>
      </c>
      <c r="B205" s="25" t="s">
        <v>753</v>
      </c>
      <c r="C205" s="104">
        <v>2164.964234</v>
      </c>
      <c r="D205" s="104">
        <v>11216</v>
      </c>
      <c r="F205" s="112">
        <v>0.15</v>
      </c>
      <c r="G205" s="112">
        <f t="shared" si="5"/>
        <v>0.11305198012317183</v>
      </c>
    </row>
    <row r="206" spans="1:7" x14ac:dyDescent="0.25">
      <c r="A206" s="25" t="s">
        <v>754</v>
      </c>
      <c r="B206" s="25" t="s">
        <v>755</v>
      </c>
      <c r="C206" s="104">
        <v>191.151793</v>
      </c>
      <c r="D206" s="104">
        <v>862</v>
      </c>
      <c r="F206" s="112">
        <v>0.01</v>
      </c>
      <c r="G206" s="112">
        <f t="shared" si="5"/>
        <v>8.6885526806503317E-3</v>
      </c>
    </row>
    <row r="207" spans="1:7" x14ac:dyDescent="0.25">
      <c r="A207" s="25" t="s">
        <v>756</v>
      </c>
      <c r="B207" s="25" t="s">
        <v>757</v>
      </c>
      <c r="C207" s="104">
        <v>262.0874</v>
      </c>
      <c r="D207" s="104">
        <v>958</v>
      </c>
      <c r="F207" s="112">
        <v>0.02</v>
      </c>
      <c r="G207" s="112">
        <f t="shared" si="5"/>
        <v>9.656187317938535E-3</v>
      </c>
    </row>
    <row r="208" spans="1:7" x14ac:dyDescent="0.25">
      <c r="A208" s="25" t="s">
        <v>758</v>
      </c>
      <c r="B208" s="52" t="s">
        <v>99</v>
      </c>
      <c r="C208" s="104">
        <f>SUM(C200:C207)</f>
        <v>13994.949977</v>
      </c>
      <c r="D208" s="104">
        <f>SUM(D200:D207)</f>
        <v>99211</v>
      </c>
      <c r="F208" s="62">
        <f>SUM(F200:F207)</f>
        <v>1</v>
      </c>
      <c r="G208" s="62">
        <f>SUM(G200:G207)</f>
        <v>1</v>
      </c>
    </row>
    <row r="209" spans="1:7" hidden="1" outlineLevel="1" x14ac:dyDescent="0.25">
      <c r="A209" s="25" t="s">
        <v>759</v>
      </c>
      <c r="B209" s="54" t="s">
        <v>760</v>
      </c>
      <c r="F209" s="51">
        <f t="shared" ref="F209:F214" si="6">IF($C$208=0,"",IF(C209="[for completion]","",C209/$C$208))</f>
        <v>0</v>
      </c>
      <c r="G209" s="51">
        <f t="shared" ref="G209:G214" si="7">IF($D$208=0,"",IF(D209="[for completion]","",D209/$D$208))</f>
        <v>0</v>
      </c>
    </row>
    <row r="210" spans="1:7" hidden="1" outlineLevel="1" x14ac:dyDescent="0.25">
      <c r="A210" s="25" t="s">
        <v>761</v>
      </c>
      <c r="B210" s="54" t="s">
        <v>762</v>
      </c>
      <c r="F210" s="51">
        <f t="shared" si="6"/>
        <v>0</v>
      </c>
      <c r="G210" s="51">
        <f t="shared" si="7"/>
        <v>0</v>
      </c>
    </row>
    <row r="211" spans="1:7" hidden="1" outlineLevel="1" x14ac:dyDescent="0.25">
      <c r="A211" s="25" t="s">
        <v>763</v>
      </c>
      <c r="B211" s="54" t="s">
        <v>764</v>
      </c>
      <c r="F211" s="51">
        <f t="shared" si="6"/>
        <v>0</v>
      </c>
      <c r="G211" s="51">
        <f t="shared" si="7"/>
        <v>0</v>
      </c>
    </row>
    <row r="212" spans="1:7" hidden="1" outlineLevel="1" x14ac:dyDescent="0.25">
      <c r="A212" s="25" t="s">
        <v>765</v>
      </c>
      <c r="B212" s="54" t="s">
        <v>766</v>
      </c>
      <c r="F212" s="51">
        <f t="shared" si="6"/>
        <v>0</v>
      </c>
      <c r="G212" s="51">
        <f t="shared" si="7"/>
        <v>0</v>
      </c>
    </row>
    <row r="213" spans="1:7" hidden="1" outlineLevel="1" x14ac:dyDescent="0.25">
      <c r="A213" s="25" t="s">
        <v>767</v>
      </c>
      <c r="B213" s="54" t="s">
        <v>768</v>
      </c>
      <c r="F213" s="51">
        <f t="shared" si="6"/>
        <v>0</v>
      </c>
      <c r="G213" s="51">
        <f t="shared" si="7"/>
        <v>0</v>
      </c>
    </row>
    <row r="214" spans="1:7" hidden="1" outlineLevel="1" x14ac:dyDescent="0.25">
      <c r="A214" s="25" t="s">
        <v>769</v>
      </c>
      <c r="B214" s="54" t="s">
        <v>770</v>
      </c>
      <c r="F214" s="51">
        <f t="shared" si="6"/>
        <v>0</v>
      </c>
      <c r="G214" s="51">
        <f t="shared" si="7"/>
        <v>0</v>
      </c>
    </row>
    <row r="215" spans="1:7" hidden="1" outlineLevel="1" x14ac:dyDescent="0.25">
      <c r="A215" s="25" t="s">
        <v>771</v>
      </c>
      <c r="B215" s="54"/>
      <c r="F215" s="51"/>
      <c r="G215" s="51"/>
    </row>
    <row r="216" spans="1:7" hidden="1" outlineLevel="1" x14ac:dyDescent="0.25">
      <c r="A216" s="25" t="s">
        <v>772</v>
      </c>
      <c r="B216" s="54"/>
      <c r="F216" s="51"/>
      <c r="G216" s="51"/>
    </row>
    <row r="217" spans="1:7" hidden="1" outlineLevel="1" x14ac:dyDescent="0.25">
      <c r="A217" s="25" t="s">
        <v>773</v>
      </c>
      <c r="B217" s="54"/>
      <c r="F217" s="51"/>
      <c r="G217" s="51"/>
    </row>
    <row r="218" spans="1:7" ht="15" customHeight="1" collapsed="1" x14ac:dyDescent="0.25">
      <c r="A218" s="44"/>
      <c r="B218" s="45" t="s">
        <v>774</v>
      </c>
      <c r="C218" s="44" t="s">
        <v>707</v>
      </c>
      <c r="D218" s="44" t="s">
        <v>708</v>
      </c>
      <c r="E218" s="46"/>
      <c r="F218" s="44" t="s">
        <v>533</v>
      </c>
      <c r="G218" s="44" t="s">
        <v>709</v>
      </c>
    </row>
    <row r="219" spans="1:7" x14ac:dyDescent="0.25">
      <c r="A219" s="25" t="s">
        <v>775</v>
      </c>
      <c r="B219" s="25" t="s">
        <v>740</v>
      </c>
      <c r="C219" s="108">
        <v>0.65092881510671152</v>
      </c>
      <c r="G219" s="25"/>
    </row>
    <row r="220" spans="1:7" x14ac:dyDescent="0.25">
      <c r="G220" s="25"/>
    </row>
    <row r="221" spans="1:7" x14ac:dyDescent="0.25">
      <c r="B221" s="42" t="s">
        <v>741</v>
      </c>
      <c r="G221" s="25"/>
    </row>
    <row r="222" spans="1:7" x14ac:dyDescent="0.25">
      <c r="A222" s="25" t="s">
        <v>776</v>
      </c>
      <c r="B222" s="25" t="s">
        <v>743</v>
      </c>
      <c r="C222" s="104">
        <v>2640.5017141500002</v>
      </c>
      <c r="D222" s="104">
        <v>38194</v>
      </c>
      <c r="F222" s="112">
        <v>0.18870000000000001</v>
      </c>
      <c r="G222" s="112">
        <f>IF($D$230=0,"",IF(D222="[Mark as ND1 if not relevant]","",D222/$D$230))</f>
        <v>0.38497747225610063</v>
      </c>
    </row>
    <row r="223" spans="1:7" x14ac:dyDescent="0.25">
      <c r="A223" s="25" t="s">
        <v>777</v>
      </c>
      <c r="B223" s="25" t="s">
        <v>745</v>
      </c>
      <c r="C223" s="104">
        <v>1517.9621658199999</v>
      </c>
      <c r="D223" s="104">
        <v>10554</v>
      </c>
      <c r="F223" s="112">
        <v>0.1085</v>
      </c>
      <c r="G223" s="112">
        <f t="shared" ref="G223:G229" si="8">IF($D$230=0,"",IF(D223="[Mark as ND1 if not relevant]","",D223/$D$230))</f>
        <v>0.10637933293687192</v>
      </c>
    </row>
    <row r="224" spans="1:7" x14ac:dyDescent="0.25">
      <c r="A224" s="25" t="s">
        <v>778</v>
      </c>
      <c r="B224" s="25" t="s">
        <v>747</v>
      </c>
      <c r="C224" s="104">
        <v>1854.6204699899999</v>
      </c>
      <c r="D224" s="104">
        <v>11306</v>
      </c>
      <c r="F224" s="112">
        <v>0.13250000000000001</v>
      </c>
      <c r="G224" s="112">
        <f t="shared" si="8"/>
        <v>0.11395913759562952</v>
      </c>
    </row>
    <row r="225" spans="1:7" x14ac:dyDescent="0.25">
      <c r="A225" s="25" t="s">
        <v>779</v>
      </c>
      <c r="B225" s="25" t="s">
        <v>749</v>
      </c>
      <c r="C225" s="104">
        <v>2164.6987108099997</v>
      </c>
      <c r="D225" s="104">
        <v>12067</v>
      </c>
      <c r="F225" s="112">
        <v>0.1547</v>
      </c>
      <c r="G225" s="112">
        <f t="shared" si="8"/>
        <v>0.12162965800163289</v>
      </c>
    </row>
    <row r="226" spans="1:7" x14ac:dyDescent="0.25">
      <c r="A226" s="25" t="s">
        <v>780</v>
      </c>
      <c r="B226" s="25" t="s">
        <v>751</v>
      </c>
      <c r="C226" s="104">
        <v>1999.3330202100001</v>
      </c>
      <c r="D226" s="104">
        <v>10147</v>
      </c>
      <c r="F226" s="112">
        <v>0.1429</v>
      </c>
      <c r="G226" s="112">
        <f t="shared" si="8"/>
        <v>0.10227696525586881</v>
      </c>
    </row>
    <row r="227" spans="1:7" x14ac:dyDescent="0.25">
      <c r="A227" s="25" t="s">
        <v>781</v>
      </c>
      <c r="B227" s="25" t="s">
        <v>753</v>
      </c>
      <c r="C227" s="104">
        <v>1587.4321827799999</v>
      </c>
      <c r="D227" s="104">
        <v>7719</v>
      </c>
      <c r="F227" s="112">
        <v>0.1134</v>
      </c>
      <c r="G227" s="112">
        <f t="shared" si="8"/>
        <v>7.7803872554454645E-2</v>
      </c>
    </row>
    <row r="228" spans="1:7" x14ac:dyDescent="0.25">
      <c r="A228" s="25" t="s">
        <v>782</v>
      </c>
      <c r="B228" s="25" t="s">
        <v>755</v>
      </c>
      <c r="C228" s="104">
        <v>938.90844446000006</v>
      </c>
      <c r="D228" s="104">
        <v>4282</v>
      </c>
      <c r="F228" s="112">
        <v>6.7099999999999993E-2</v>
      </c>
      <c r="G228" s="112">
        <f t="shared" si="8"/>
        <v>4.3160536634042596E-2</v>
      </c>
    </row>
    <row r="229" spans="1:7" x14ac:dyDescent="0.25">
      <c r="A229" s="25" t="s">
        <v>783</v>
      </c>
      <c r="B229" s="25" t="s">
        <v>757</v>
      </c>
      <c r="C229" s="104">
        <v>1291.4932679099998</v>
      </c>
      <c r="D229" s="104">
        <v>4942</v>
      </c>
      <c r="F229" s="112">
        <v>9.219999999999999E-2</v>
      </c>
      <c r="G229" s="112">
        <f t="shared" si="8"/>
        <v>4.9813024765398999E-2</v>
      </c>
    </row>
    <row r="230" spans="1:7" x14ac:dyDescent="0.25">
      <c r="A230" s="25" t="s">
        <v>784</v>
      </c>
      <c r="B230" s="52" t="s">
        <v>99</v>
      </c>
      <c r="C230" s="104">
        <f>SUM(C222:C229)</f>
        <v>13994.949976129999</v>
      </c>
      <c r="D230" s="104">
        <f>SUM(D222:D229)</f>
        <v>99211</v>
      </c>
      <c r="F230" s="62">
        <f>SUM(F222:F229)</f>
        <v>0.99999999999999989</v>
      </c>
      <c r="G230" s="62">
        <f>SUM(G222:G229)</f>
        <v>0.99999999999999989</v>
      </c>
    </row>
    <row r="231" spans="1:7" hidden="1" outlineLevel="1" x14ac:dyDescent="0.25">
      <c r="A231" s="25" t="s">
        <v>785</v>
      </c>
      <c r="B231" s="54" t="s">
        <v>760</v>
      </c>
      <c r="F231" s="51">
        <f t="shared" ref="F231:F236" si="9">IF($C$230=0,"",IF(C231="[for completion]","",C231/$C$230))</f>
        <v>0</v>
      </c>
      <c r="G231" s="51">
        <f t="shared" ref="G231:G236" si="10">IF($D$230=0,"",IF(D231="[for completion]","",D231/$D$230))</f>
        <v>0</v>
      </c>
    </row>
    <row r="232" spans="1:7" hidden="1" outlineLevel="1" x14ac:dyDescent="0.25">
      <c r="A232" s="25" t="s">
        <v>786</v>
      </c>
      <c r="B232" s="54" t="s">
        <v>762</v>
      </c>
      <c r="F232" s="51">
        <f t="shared" si="9"/>
        <v>0</v>
      </c>
      <c r="G232" s="51">
        <f t="shared" si="10"/>
        <v>0</v>
      </c>
    </row>
    <row r="233" spans="1:7" hidden="1" outlineLevel="1" x14ac:dyDescent="0.25">
      <c r="A233" s="25" t="s">
        <v>787</v>
      </c>
      <c r="B233" s="54" t="s">
        <v>764</v>
      </c>
      <c r="F233" s="51">
        <f t="shared" si="9"/>
        <v>0</v>
      </c>
      <c r="G233" s="51">
        <f t="shared" si="10"/>
        <v>0</v>
      </c>
    </row>
    <row r="234" spans="1:7" hidden="1" outlineLevel="1" x14ac:dyDescent="0.25">
      <c r="A234" s="25" t="s">
        <v>788</v>
      </c>
      <c r="B234" s="54" t="s">
        <v>766</v>
      </c>
      <c r="F234" s="51">
        <f t="shared" si="9"/>
        <v>0</v>
      </c>
      <c r="G234" s="51">
        <f t="shared" si="10"/>
        <v>0</v>
      </c>
    </row>
    <row r="235" spans="1:7" hidden="1" outlineLevel="1" x14ac:dyDescent="0.25">
      <c r="A235" s="25" t="s">
        <v>789</v>
      </c>
      <c r="B235" s="54" t="s">
        <v>768</v>
      </c>
      <c r="F235" s="51">
        <f t="shared" si="9"/>
        <v>0</v>
      </c>
      <c r="G235" s="51">
        <f t="shared" si="10"/>
        <v>0</v>
      </c>
    </row>
    <row r="236" spans="1:7" hidden="1" outlineLevel="1" x14ac:dyDescent="0.25">
      <c r="A236" s="25" t="s">
        <v>790</v>
      </c>
      <c r="B236" s="54" t="s">
        <v>770</v>
      </c>
      <c r="F236" s="51">
        <f t="shared" si="9"/>
        <v>0</v>
      </c>
      <c r="G236" s="51">
        <f t="shared" si="10"/>
        <v>0</v>
      </c>
    </row>
    <row r="237" spans="1:7" hidden="1" outlineLevel="1" x14ac:dyDescent="0.25">
      <c r="A237" s="25" t="s">
        <v>791</v>
      </c>
      <c r="B237" s="54"/>
      <c r="F237" s="51"/>
      <c r="G237" s="51"/>
    </row>
    <row r="238" spans="1:7" hidden="1" outlineLevel="1" x14ac:dyDescent="0.25">
      <c r="A238" s="25" t="s">
        <v>792</v>
      </c>
      <c r="B238" s="54"/>
      <c r="F238" s="51"/>
      <c r="G238" s="51"/>
    </row>
    <row r="239" spans="1:7" hidden="1" outlineLevel="1" x14ac:dyDescent="0.25">
      <c r="A239" s="25" t="s">
        <v>793</v>
      </c>
      <c r="B239" s="54"/>
      <c r="F239" s="51"/>
      <c r="G239" s="51"/>
    </row>
    <row r="240" spans="1:7" ht="15" customHeight="1" collapsed="1" x14ac:dyDescent="0.25">
      <c r="A240" s="44"/>
      <c r="B240" s="45" t="s">
        <v>794</v>
      </c>
      <c r="C240" s="44" t="s">
        <v>533</v>
      </c>
      <c r="D240" s="44"/>
      <c r="E240" s="46"/>
      <c r="F240" s="44"/>
      <c r="G240" s="44"/>
    </row>
    <row r="241" spans="1:14" x14ac:dyDescent="0.25">
      <c r="A241" s="25" t="s">
        <v>795</v>
      </c>
      <c r="B241" s="25" t="s">
        <v>796</v>
      </c>
      <c r="C241" s="108">
        <v>0.86899999999999999</v>
      </c>
      <c r="E241" s="62"/>
      <c r="F241" s="62"/>
      <c r="G241" s="62"/>
    </row>
    <row r="242" spans="1:14" x14ac:dyDescent="0.25">
      <c r="A242" s="25" t="s">
        <v>797</v>
      </c>
      <c r="B242" s="25" t="s">
        <v>798</v>
      </c>
      <c r="C242" s="108">
        <v>7.0000000000000001E-3</v>
      </c>
      <c r="E242" s="62"/>
      <c r="F242" s="62"/>
    </row>
    <row r="243" spans="1:14" x14ac:dyDescent="0.25">
      <c r="A243" s="25" t="s">
        <v>799</v>
      </c>
      <c r="B243" s="25" t="s">
        <v>800</v>
      </c>
      <c r="C243" s="108">
        <v>0.124</v>
      </c>
      <c r="E243" s="62"/>
      <c r="F243" s="62"/>
    </row>
    <row r="244" spans="1:14" x14ac:dyDescent="0.25">
      <c r="A244" s="25" t="s">
        <v>801</v>
      </c>
      <c r="B244" s="42" t="s">
        <v>1154</v>
      </c>
      <c r="C244" s="101">
        <v>0</v>
      </c>
      <c r="D244" s="39"/>
      <c r="E244" s="39"/>
      <c r="F244" s="58"/>
      <c r="G244" s="58"/>
      <c r="H244" s="23"/>
      <c r="I244" s="25"/>
      <c r="J244" s="25"/>
      <c r="K244" s="25"/>
      <c r="L244" s="23"/>
      <c r="M244" s="23"/>
      <c r="N244" s="23"/>
    </row>
    <row r="245" spans="1:14" x14ac:dyDescent="0.25">
      <c r="A245" s="25" t="s">
        <v>1162</v>
      </c>
      <c r="B245" s="25" t="s">
        <v>97</v>
      </c>
      <c r="C245" s="101">
        <v>0</v>
      </c>
      <c r="E245" s="62"/>
      <c r="F245" s="62"/>
    </row>
    <row r="246" spans="1:14" hidden="1" outlineLevel="1" x14ac:dyDescent="0.25">
      <c r="A246" s="25" t="s">
        <v>802</v>
      </c>
      <c r="B246" s="54" t="s">
        <v>803</v>
      </c>
      <c r="E246" s="62"/>
      <c r="F246" s="62"/>
    </row>
    <row r="247" spans="1:14" hidden="1" outlineLevel="1" x14ac:dyDescent="0.25">
      <c r="A247" s="25" t="s">
        <v>804</v>
      </c>
      <c r="B247" s="54" t="s">
        <v>805</v>
      </c>
      <c r="C247" s="55"/>
      <c r="E247" s="62"/>
      <c r="F247" s="62"/>
    </row>
    <row r="248" spans="1:14" hidden="1" outlineLevel="1" x14ac:dyDescent="0.25">
      <c r="A248" s="25" t="s">
        <v>806</v>
      </c>
      <c r="B248" s="54" t="s">
        <v>807</v>
      </c>
      <c r="E248" s="62"/>
      <c r="F248" s="62"/>
    </row>
    <row r="249" spans="1:14" hidden="1" outlineLevel="1" x14ac:dyDescent="0.25">
      <c r="A249" s="25" t="s">
        <v>808</v>
      </c>
      <c r="B249" s="54" t="s">
        <v>809</v>
      </c>
      <c r="E249" s="62"/>
      <c r="F249" s="62"/>
    </row>
    <row r="250" spans="1:14" hidden="1" outlineLevel="1" x14ac:dyDescent="0.25">
      <c r="A250" s="25" t="s">
        <v>810</v>
      </c>
      <c r="B250" s="54" t="s">
        <v>811</v>
      </c>
      <c r="E250" s="62"/>
      <c r="F250" s="62"/>
    </row>
    <row r="251" spans="1:14" hidden="1" outlineLevel="1" x14ac:dyDescent="0.25">
      <c r="A251" s="25" t="s">
        <v>812</v>
      </c>
      <c r="B251" s="54" t="s">
        <v>101</v>
      </c>
      <c r="E251" s="62"/>
      <c r="F251" s="62"/>
    </row>
    <row r="252" spans="1:14" hidden="1" outlineLevel="1" x14ac:dyDescent="0.25">
      <c r="A252" s="25" t="s">
        <v>813</v>
      </c>
      <c r="B252" s="54" t="s">
        <v>101</v>
      </c>
      <c r="E252" s="62"/>
      <c r="F252" s="62"/>
    </row>
    <row r="253" spans="1:14" hidden="1" outlineLevel="1" x14ac:dyDescent="0.25">
      <c r="A253" s="25" t="s">
        <v>814</v>
      </c>
      <c r="B253" s="54" t="s">
        <v>101</v>
      </c>
      <c r="E253" s="62"/>
      <c r="F253" s="62"/>
    </row>
    <row r="254" spans="1:14" hidden="1" outlineLevel="1" x14ac:dyDescent="0.25">
      <c r="A254" s="25" t="s">
        <v>815</v>
      </c>
      <c r="B254" s="54" t="s">
        <v>101</v>
      </c>
      <c r="E254" s="62"/>
      <c r="F254" s="62"/>
    </row>
    <row r="255" spans="1:14" hidden="1" outlineLevel="1" x14ac:dyDescent="0.25">
      <c r="A255" s="25" t="s">
        <v>816</v>
      </c>
      <c r="B255" s="54" t="s">
        <v>101</v>
      </c>
      <c r="E255" s="62"/>
      <c r="F255" s="62"/>
    </row>
    <row r="256" spans="1:14" hidden="1" outlineLevel="1" x14ac:dyDescent="0.25">
      <c r="A256" s="25" t="s">
        <v>817</v>
      </c>
      <c r="B256" s="54" t="s">
        <v>101</v>
      </c>
      <c r="E256" s="62"/>
      <c r="F256" s="62"/>
    </row>
    <row r="257" spans="1:7" ht="15" customHeight="1" collapsed="1" x14ac:dyDescent="0.25">
      <c r="A257" s="44"/>
      <c r="B257" s="45" t="s">
        <v>818</v>
      </c>
      <c r="C257" s="44" t="s">
        <v>533</v>
      </c>
      <c r="D257" s="44"/>
      <c r="E257" s="46"/>
      <c r="F257" s="44"/>
      <c r="G257" s="47"/>
    </row>
    <row r="258" spans="1:7" x14ac:dyDescent="0.25">
      <c r="A258" s="25" t="s">
        <v>7</v>
      </c>
      <c r="B258" s="25" t="s">
        <v>1155</v>
      </c>
      <c r="C258" s="101">
        <v>1</v>
      </c>
      <c r="E258" s="23"/>
      <c r="F258" s="23"/>
    </row>
    <row r="259" spans="1:7" x14ac:dyDescent="0.25">
      <c r="A259" s="25" t="s">
        <v>819</v>
      </c>
      <c r="B259" s="25" t="s">
        <v>820</v>
      </c>
      <c r="C259" s="101">
        <v>0</v>
      </c>
      <c r="E259" s="23"/>
      <c r="F259" s="23"/>
    </row>
    <row r="260" spans="1:7" x14ac:dyDescent="0.25">
      <c r="A260" s="25" t="s">
        <v>821</v>
      </c>
      <c r="B260" s="25" t="s">
        <v>97</v>
      </c>
      <c r="C260" s="101">
        <v>0</v>
      </c>
      <c r="E260" s="23"/>
      <c r="F260" s="23"/>
    </row>
    <row r="261" spans="1:7" hidden="1" outlineLevel="1" x14ac:dyDescent="0.25">
      <c r="A261" s="25" t="s">
        <v>822</v>
      </c>
      <c r="E261" s="23"/>
      <c r="F261" s="23"/>
    </row>
    <row r="262" spans="1:7" hidden="1" outlineLevel="1" x14ac:dyDescent="0.25">
      <c r="A262" s="25" t="s">
        <v>823</v>
      </c>
      <c r="E262" s="23"/>
      <c r="F262" s="23"/>
    </row>
    <row r="263" spans="1:7" hidden="1" outlineLevel="1" x14ac:dyDescent="0.25">
      <c r="A263" s="25" t="s">
        <v>824</v>
      </c>
      <c r="E263" s="23"/>
      <c r="F263" s="23"/>
    </row>
    <row r="264" spans="1:7" hidden="1" outlineLevel="1" x14ac:dyDescent="0.25">
      <c r="A264" s="25" t="s">
        <v>825</v>
      </c>
      <c r="E264" s="23"/>
      <c r="F264" s="23"/>
    </row>
    <row r="265" spans="1:7" hidden="1" outlineLevel="1" x14ac:dyDescent="0.25">
      <c r="A265" s="25" t="s">
        <v>826</v>
      </c>
      <c r="E265" s="23"/>
      <c r="F265" s="23"/>
    </row>
    <row r="266" spans="1:7" hidden="1" outlineLevel="1" x14ac:dyDescent="0.25">
      <c r="A266" s="25" t="s">
        <v>827</v>
      </c>
      <c r="E266" s="23"/>
      <c r="F266" s="23"/>
    </row>
    <row r="267" spans="1:7" ht="18.75" hidden="1" collapsed="1" x14ac:dyDescent="0.25">
      <c r="A267" s="76"/>
      <c r="B267" s="77" t="s">
        <v>828</v>
      </c>
      <c r="C267" s="76"/>
      <c r="D267" s="76"/>
      <c r="E267" s="76"/>
      <c r="F267" s="78"/>
      <c r="G267" s="78"/>
    </row>
    <row r="268" spans="1:7" ht="15" hidden="1" customHeight="1" x14ac:dyDescent="0.25">
      <c r="A268" s="44"/>
      <c r="B268" s="45" t="s">
        <v>829</v>
      </c>
      <c r="C268" s="44" t="s">
        <v>707</v>
      </c>
      <c r="D268" s="44" t="s">
        <v>708</v>
      </c>
      <c r="E268" s="44"/>
      <c r="F268" s="44" t="s">
        <v>534</v>
      </c>
      <c r="G268" s="44" t="s">
        <v>709</v>
      </c>
    </row>
    <row r="269" spans="1:7" hidden="1" x14ac:dyDescent="0.25">
      <c r="A269" s="25" t="s">
        <v>830</v>
      </c>
      <c r="B269" s="25" t="s">
        <v>711</v>
      </c>
      <c r="C269" s="25" t="s">
        <v>978</v>
      </c>
      <c r="D269" s="39"/>
      <c r="E269" s="39"/>
      <c r="F269" s="58"/>
      <c r="G269" s="58"/>
    </row>
    <row r="270" spans="1:7" hidden="1" x14ac:dyDescent="0.25">
      <c r="A270" s="39"/>
      <c r="D270" s="39"/>
      <c r="E270" s="39"/>
      <c r="F270" s="58"/>
      <c r="G270" s="58"/>
    </row>
    <row r="271" spans="1:7" hidden="1" x14ac:dyDescent="0.25">
      <c r="B271" s="25" t="s">
        <v>712</v>
      </c>
      <c r="D271" s="39"/>
      <c r="E271" s="39"/>
      <c r="F271" s="58"/>
      <c r="G271" s="58"/>
    </row>
    <row r="272" spans="1:7" hidden="1" x14ac:dyDescent="0.25">
      <c r="A272" s="25" t="s">
        <v>831</v>
      </c>
      <c r="B272" s="42" t="s">
        <v>629</v>
      </c>
      <c r="C272" s="25" t="s">
        <v>33</v>
      </c>
      <c r="D272" s="25" t="s">
        <v>33</v>
      </c>
      <c r="E272" s="39"/>
      <c r="F272" s="51" t="str">
        <f t="shared" ref="F272:F295" si="11">IF($C$296=0,"",IF(C272="[for completion]","",C272/$C$296))</f>
        <v/>
      </c>
      <c r="G272" s="51" t="str">
        <f t="shared" ref="G272:G295" si="12">IF($D$296=0,"",IF(D272="[for completion]","",D272/$D$296))</f>
        <v/>
      </c>
    </row>
    <row r="273" spans="1:7" hidden="1" x14ac:dyDescent="0.25">
      <c r="A273" s="25" t="s">
        <v>832</v>
      </c>
      <c r="B273" s="42" t="s">
        <v>629</v>
      </c>
      <c r="C273" s="25" t="s">
        <v>33</v>
      </c>
      <c r="D273" s="25" t="s">
        <v>33</v>
      </c>
      <c r="E273" s="39"/>
      <c r="F273" s="51" t="str">
        <f t="shared" si="11"/>
        <v/>
      </c>
      <c r="G273" s="51" t="str">
        <f t="shared" si="12"/>
        <v/>
      </c>
    </row>
    <row r="274" spans="1:7" hidden="1" x14ac:dyDescent="0.25">
      <c r="A274" s="25" t="s">
        <v>833</v>
      </c>
      <c r="B274" s="42" t="s">
        <v>629</v>
      </c>
      <c r="C274" s="25" t="s">
        <v>33</v>
      </c>
      <c r="D274" s="25" t="s">
        <v>33</v>
      </c>
      <c r="E274" s="39"/>
      <c r="F274" s="51" t="str">
        <f t="shared" si="11"/>
        <v/>
      </c>
      <c r="G274" s="51" t="str">
        <f t="shared" si="12"/>
        <v/>
      </c>
    </row>
    <row r="275" spans="1:7" hidden="1" x14ac:dyDescent="0.25">
      <c r="A275" s="25" t="s">
        <v>834</v>
      </c>
      <c r="B275" s="42" t="s">
        <v>629</v>
      </c>
      <c r="C275" s="25" t="s">
        <v>33</v>
      </c>
      <c r="D275" s="25" t="s">
        <v>33</v>
      </c>
      <c r="E275" s="39"/>
      <c r="F275" s="51" t="str">
        <f t="shared" si="11"/>
        <v/>
      </c>
      <c r="G275" s="51" t="str">
        <f t="shared" si="12"/>
        <v/>
      </c>
    </row>
    <row r="276" spans="1:7" hidden="1" x14ac:dyDescent="0.25">
      <c r="A276" s="25" t="s">
        <v>835</v>
      </c>
      <c r="B276" s="42" t="s">
        <v>629</v>
      </c>
      <c r="C276" s="25" t="s">
        <v>33</v>
      </c>
      <c r="D276" s="25" t="s">
        <v>33</v>
      </c>
      <c r="E276" s="39"/>
      <c r="F276" s="51" t="str">
        <f t="shared" si="11"/>
        <v/>
      </c>
      <c r="G276" s="51" t="str">
        <f t="shared" si="12"/>
        <v/>
      </c>
    </row>
    <row r="277" spans="1:7" hidden="1" x14ac:dyDescent="0.25">
      <c r="A277" s="25" t="s">
        <v>836</v>
      </c>
      <c r="B277" s="42" t="s">
        <v>629</v>
      </c>
      <c r="C277" s="25" t="s">
        <v>33</v>
      </c>
      <c r="D277" s="25" t="s">
        <v>33</v>
      </c>
      <c r="E277" s="39"/>
      <c r="F277" s="51" t="str">
        <f t="shared" si="11"/>
        <v/>
      </c>
      <c r="G277" s="51" t="str">
        <f t="shared" si="12"/>
        <v/>
      </c>
    </row>
    <row r="278" spans="1:7" hidden="1" x14ac:dyDescent="0.25">
      <c r="A278" s="25" t="s">
        <v>837</v>
      </c>
      <c r="B278" s="42" t="s">
        <v>629</v>
      </c>
      <c r="C278" s="25" t="s">
        <v>33</v>
      </c>
      <c r="D278" s="25" t="s">
        <v>33</v>
      </c>
      <c r="E278" s="39"/>
      <c r="F278" s="51" t="str">
        <f t="shared" si="11"/>
        <v/>
      </c>
      <c r="G278" s="51" t="str">
        <f t="shared" si="12"/>
        <v/>
      </c>
    </row>
    <row r="279" spans="1:7" hidden="1" x14ac:dyDescent="0.25">
      <c r="A279" s="25" t="s">
        <v>838</v>
      </c>
      <c r="B279" s="42" t="s">
        <v>629</v>
      </c>
      <c r="C279" s="25" t="s">
        <v>33</v>
      </c>
      <c r="D279" s="25" t="s">
        <v>33</v>
      </c>
      <c r="E279" s="39"/>
      <c r="F279" s="51" t="str">
        <f t="shared" si="11"/>
        <v/>
      </c>
      <c r="G279" s="51" t="str">
        <f t="shared" si="12"/>
        <v/>
      </c>
    </row>
    <row r="280" spans="1:7" hidden="1" x14ac:dyDescent="0.25">
      <c r="A280" s="25" t="s">
        <v>839</v>
      </c>
      <c r="B280" s="42" t="s">
        <v>629</v>
      </c>
      <c r="C280" s="25" t="s">
        <v>33</v>
      </c>
      <c r="D280" s="25" t="s">
        <v>33</v>
      </c>
      <c r="E280" s="39"/>
      <c r="F280" s="51" t="str">
        <f t="shared" si="11"/>
        <v/>
      </c>
      <c r="G280" s="51" t="str">
        <f t="shared" si="12"/>
        <v/>
      </c>
    </row>
    <row r="281" spans="1:7" hidden="1" x14ac:dyDescent="0.25">
      <c r="A281" s="25" t="s">
        <v>840</v>
      </c>
      <c r="B281" s="42" t="s">
        <v>629</v>
      </c>
      <c r="C281" s="25" t="s">
        <v>33</v>
      </c>
      <c r="D281" s="25" t="s">
        <v>33</v>
      </c>
      <c r="E281" s="42"/>
      <c r="F281" s="51" t="str">
        <f t="shared" si="11"/>
        <v/>
      </c>
      <c r="G281" s="51" t="str">
        <f t="shared" si="12"/>
        <v/>
      </c>
    </row>
    <row r="282" spans="1:7" hidden="1" x14ac:dyDescent="0.25">
      <c r="A282" s="25" t="s">
        <v>841</v>
      </c>
      <c r="B282" s="42" t="s">
        <v>629</v>
      </c>
      <c r="C282" s="25" t="s">
        <v>33</v>
      </c>
      <c r="D282" s="25" t="s">
        <v>33</v>
      </c>
      <c r="E282" s="42"/>
      <c r="F282" s="51" t="str">
        <f t="shared" si="11"/>
        <v/>
      </c>
      <c r="G282" s="51" t="str">
        <f t="shared" si="12"/>
        <v/>
      </c>
    </row>
    <row r="283" spans="1:7" hidden="1" x14ac:dyDescent="0.25">
      <c r="A283" s="25" t="s">
        <v>842</v>
      </c>
      <c r="B283" s="42" t="s">
        <v>629</v>
      </c>
      <c r="C283" s="25" t="s">
        <v>33</v>
      </c>
      <c r="D283" s="25" t="s">
        <v>33</v>
      </c>
      <c r="E283" s="42"/>
      <c r="F283" s="51" t="str">
        <f t="shared" si="11"/>
        <v/>
      </c>
      <c r="G283" s="51" t="str">
        <f t="shared" si="12"/>
        <v/>
      </c>
    </row>
    <row r="284" spans="1:7" hidden="1" x14ac:dyDescent="0.25">
      <c r="A284" s="25" t="s">
        <v>843</v>
      </c>
      <c r="B284" s="42" t="s">
        <v>629</v>
      </c>
      <c r="C284" s="25" t="s">
        <v>33</v>
      </c>
      <c r="D284" s="25" t="s">
        <v>33</v>
      </c>
      <c r="E284" s="42"/>
      <c r="F284" s="51" t="str">
        <f t="shared" si="11"/>
        <v/>
      </c>
      <c r="G284" s="51" t="str">
        <f t="shared" si="12"/>
        <v/>
      </c>
    </row>
    <row r="285" spans="1:7" hidden="1" x14ac:dyDescent="0.25">
      <c r="A285" s="25" t="s">
        <v>844</v>
      </c>
      <c r="B285" s="42" t="s">
        <v>629</v>
      </c>
      <c r="C285" s="25" t="s">
        <v>33</v>
      </c>
      <c r="D285" s="25" t="s">
        <v>33</v>
      </c>
      <c r="E285" s="42"/>
      <c r="F285" s="51" t="str">
        <f t="shared" si="11"/>
        <v/>
      </c>
      <c r="G285" s="51" t="str">
        <f t="shared" si="12"/>
        <v/>
      </c>
    </row>
    <row r="286" spans="1:7" hidden="1" x14ac:dyDescent="0.25">
      <c r="A286" s="25" t="s">
        <v>845</v>
      </c>
      <c r="B286" s="42" t="s">
        <v>629</v>
      </c>
      <c r="C286" s="25" t="s">
        <v>33</v>
      </c>
      <c r="D286" s="25" t="s">
        <v>33</v>
      </c>
      <c r="E286" s="42"/>
      <c r="F286" s="51" t="str">
        <f t="shared" si="11"/>
        <v/>
      </c>
      <c r="G286" s="51" t="str">
        <f t="shared" si="12"/>
        <v/>
      </c>
    </row>
    <row r="287" spans="1:7" hidden="1" x14ac:dyDescent="0.25">
      <c r="A287" s="25" t="s">
        <v>846</v>
      </c>
      <c r="B287" s="42" t="s">
        <v>629</v>
      </c>
      <c r="C287" s="25" t="s">
        <v>33</v>
      </c>
      <c r="D287" s="25" t="s">
        <v>33</v>
      </c>
      <c r="F287" s="51" t="str">
        <f t="shared" si="11"/>
        <v/>
      </c>
      <c r="G287" s="51" t="str">
        <f t="shared" si="12"/>
        <v/>
      </c>
    </row>
    <row r="288" spans="1:7" hidden="1" x14ac:dyDescent="0.25">
      <c r="A288" s="25" t="s">
        <v>847</v>
      </c>
      <c r="B288" s="42" t="s">
        <v>629</v>
      </c>
      <c r="C288" s="25" t="s">
        <v>33</v>
      </c>
      <c r="D288" s="25" t="s">
        <v>33</v>
      </c>
      <c r="E288" s="62"/>
      <c r="F288" s="51" t="str">
        <f t="shared" si="11"/>
        <v/>
      </c>
      <c r="G288" s="51" t="str">
        <f t="shared" si="12"/>
        <v/>
      </c>
    </row>
    <row r="289" spans="1:7" hidden="1" x14ac:dyDescent="0.25">
      <c r="A289" s="25" t="s">
        <v>848</v>
      </c>
      <c r="B289" s="42" t="s">
        <v>629</v>
      </c>
      <c r="C289" s="25" t="s">
        <v>33</v>
      </c>
      <c r="D289" s="25" t="s">
        <v>33</v>
      </c>
      <c r="E289" s="62"/>
      <c r="F289" s="51" t="str">
        <f t="shared" si="11"/>
        <v/>
      </c>
      <c r="G289" s="51" t="str">
        <f t="shared" si="12"/>
        <v/>
      </c>
    </row>
    <row r="290" spans="1:7" hidden="1" x14ac:dyDescent="0.25">
      <c r="A290" s="25" t="s">
        <v>849</v>
      </c>
      <c r="B290" s="42" t="s">
        <v>629</v>
      </c>
      <c r="C290" s="25" t="s">
        <v>33</v>
      </c>
      <c r="D290" s="25" t="s">
        <v>33</v>
      </c>
      <c r="E290" s="62"/>
      <c r="F290" s="51" t="str">
        <f t="shared" si="11"/>
        <v/>
      </c>
      <c r="G290" s="51" t="str">
        <f t="shared" si="12"/>
        <v/>
      </c>
    </row>
    <row r="291" spans="1:7" hidden="1" x14ac:dyDescent="0.25">
      <c r="A291" s="25" t="s">
        <v>850</v>
      </c>
      <c r="B291" s="42" t="s">
        <v>629</v>
      </c>
      <c r="C291" s="25" t="s">
        <v>33</v>
      </c>
      <c r="D291" s="25" t="s">
        <v>33</v>
      </c>
      <c r="E291" s="62"/>
      <c r="F291" s="51" t="str">
        <f t="shared" si="11"/>
        <v/>
      </c>
      <c r="G291" s="51" t="str">
        <f t="shared" si="12"/>
        <v/>
      </c>
    </row>
    <row r="292" spans="1:7" hidden="1" x14ac:dyDescent="0.25">
      <c r="A292" s="25" t="s">
        <v>851</v>
      </c>
      <c r="B292" s="42" t="s">
        <v>629</v>
      </c>
      <c r="C292" s="25" t="s">
        <v>33</v>
      </c>
      <c r="D292" s="25" t="s">
        <v>33</v>
      </c>
      <c r="E292" s="62"/>
      <c r="F292" s="51" t="str">
        <f t="shared" si="11"/>
        <v/>
      </c>
      <c r="G292" s="51" t="str">
        <f t="shared" si="12"/>
        <v/>
      </c>
    </row>
    <row r="293" spans="1:7" hidden="1" x14ac:dyDescent="0.25">
      <c r="A293" s="25" t="s">
        <v>852</v>
      </c>
      <c r="B293" s="42" t="s">
        <v>629</v>
      </c>
      <c r="C293" s="25" t="s">
        <v>33</v>
      </c>
      <c r="D293" s="25" t="s">
        <v>33</v>
      </c>
      <c r="E293" s="62"/>
      <c r="F293" s="51" t="str">
        <f t="shared" si="11"/>
        <v/>
      </c>
      <c r="G293" s="51" t="str">
        <f t="shared" si="12"/>
        <v/>
      </c>
    </row>
    <row r="294" spans="1:7" hidden="1" x14ac:dyDescent="0.25">
      <c r="A294" s="25" t="s">
        <v>853</v>
      </c>
      <c r="B294" s="42" t="s">
        <v>629</v>
      </c>
      <c r="C294" s="25" t="s">
        <v>33</v>
      </c>
      <c r="D294" s="25" t="s">
        <v>33</v>
      </c>
      <c r="E294" s="62"/>
      <c r="F294" s="51" t="str">
        <f t="shared" si="11"/>
        <v/>
      </c>
      <c r="G294" s="51" t="str">
        <f t="shared" si="12"/>
        <v/>
      </c>
    </row>
    <row r="295" spans="1:7" hidden="1" x14ac:dyDescent="0.25">
      <c r="A295" s="25" t="s">
        <v>854</v>
      </c>
      <c r="B295" s="42" t="s">
        <v>629</v>
      </c>
      <c r="C295" s="25" t="s">
        <v>33</v>
      </c>
      <c r="D295" s="25" t="s">
        <v>33</v>
      </c>
      <c r="E295" s="62"/>
      <c r="F295" s="51" t="str">
        <f t="shared" si="11"/>
        <v/>
      </c>
      <c r="G295" s="51" t="str">
        <f t="shared" si="12"/>
        <v/>
      </c>
    </row>
    <row r="296" spans="1:7" hidden="1" x14ac:dyDescent="0.25">
      <c r="A296" s="25" t="s">
        <v>855</v>
      </c>
      <c r="B296" s="52" t="s">
        <v>99</v>
      </c>
      <c r="C296" s="42">
        <f>SUM(C272:C295)</f>
        <v>0</v>
      </c>
      <c r="D296" s="42">
        <f>SUM(D272:D295)</f>
        <v>0</v>
      </c>
      <c r="E296" s="62"/>
      <c r="F296" s="53">
        <f>SUM(F272:F295)</f>
        <v>0</v>
      </c>
      <c r="G296" s="53">
        <f>SUM(G272:G295)</f>
        <v>0</v>
      </c>
    </row>
    <row r="297" spans="1:7" ht="15" hidden="1" customHeight="1" x14ac:dyDescent="0.25">
      <c r="A297" s="44"/>
      <c r="B297" s="45" t="s">
        <v>856</v>
      </c>
      <c r="C297" s="44" t="s">
        <v>707</v>
      </c>
      <c r="D297" s="44" t="s">
        <v>708</v>
      </c>
      <c r="E297" s="44"/>
      <c r="F297" s="44" t="s">
        <v>534</v>
      </c>
      <c r="G297" s="44" t="s">
        <v>709</v>
      </c>
    </row>
    <row r="298" spans="1:7" hidden="1" x14ac:dyDescent="0.25">
      <c r="A298" s="25" t="s">
        <v>857</v>
      </c>
      <c r="B298" s="25" t="s">
        <v>740</v>
      </c>
      <c r="C298" s="80" t="s">
        <v>978</v>
      </c>
      <c r="G298" s="25"/>
    </row>
    <row r="299" spans="1:7" hidden="1" x14ac:dyDescent="0.25">
      <c r="G299" s="25"/>
    </row>
    <row r="300" spans="1:7" hidden="1" x14ac:dyDescent="0.25">
      <c r="B300" s="42" t="s">
        <v>741</v>
      </c>
      <c r="G300" s="25"/>
    </row>
    <row r="301" spans="1:7" hidden="1" x14ac:dyDescent="0.25">
      <c r="A301" s="25" t="s">
        <v>858</v>
      </c>
      <c r="B301" s="25" t="s">
        <v>743</v>
      </c>
      <c r="C301" s="25" t="s">
        <v>33</v>
      </c>
      <c r="D301" s="25" t="s">
        <v>33</v>
      </c>
      <c r="F301" s="51" t="str">
        <f>IF($C$309=0,"",IF(C301="[for completion]","",C301/$C$309))</f>
        <v/>
      </c>
      <c r="G301" s="51" t="str">
        <f>IF($D$309=0,"",IF(D301="[for completion]","",D301/$D$309))</f>
        <v/>
      </c>
    </row>
    <row r="302" spans="1:7" hidden="1" x14ac:dyDescent="0.25">
      <c r="A302" s="25" t="s">
        <v>859</v>
      </c>
      <c r="B302" s="25" t="s">
        <v>745</v>
      </c>
      <c r="C302" s="25" t="s">
        <v>33</v>
      </c>
      <c r="D302" s="25" t="s">
        <v>33</v>
      </c>
      <c r="F302" s="51" t="str">
        <f t="shared" ref="F302:F315" si="13">IF($C$309=0,"",IF(C302="[for completion]","",C302/$C$309))</f>
        <v/>
      </c>
      <c r="G302" s="51" t="str">
        <f t="shared" ref="G302:G315" si="14">IF($D$309=0,"",IF(D302="[for completion]","",D302/$D$309))</f>
        <v/>
      </c>
    </row>
    <row r="303" spans="1:7" hidden="1" x14ac:dyDescent="0.25">
      <c r="A303" s="25" t="s">
        <v>860</v>
      </c>
      <c r="B303" s="25" t="s">
        <v>747</v>
      </c>
      <c r="C303" s="25" t="s">
        <v>33</v>
      </c>
      <c r="D303" s="25" t="s">
        <v>33</v>
      </c>
      <c r="F303" s="51" t="str">
        <f t="shared" si="13"/>
        <v/>
      </c>
      <c r="G303" s="51" t="str">
        <f t="shared" si="14"/>
        <v/>
      </c>
    </row>
    <row r="304" spans="1:7" hidden="1" x14ac:dyDescent="0.25">
      <c r="A304" s="25" t="s">
        <v>861</v>
      </c>
      <c r="B304" s="25" t="s">
        <v>749</v>
      </c>
      <c r="C304" s="25" t="s">
        <v>33</v>
      </c>
      <c r="D304" s="25" t="s">
        <v>33</v>
      </c>
      <c r="F304" s="51" t="str">
        <f t="shared" si="13"/>
        <v/>
      </c>
      <c r="G304" s="51" t="str">
        <f t="shared" si="14"/>
        <v/>
      </c>
    </row>
    <row r="305" spans="1:7" hidden="1" x14ac:dyDescent="0.25">
      <c r="A305" s="25" t="s">
        <v>862</v>
      </c>
      <c r="B305" s="25" t="s">
        <v>751</v>
      </c>
      <c r="C305" s="25" t="s">
        <v>33</v>
      </c>
      <c r="D305" s="25" t="s">
        <v>33</v>
      </c>
      <c r="F305" s="51" t="str">
        <f t="shared" si="13"/>
        <v/>
      </c>
      <c r="G305" s="51" t="str">
        <f t="shared" si="14"/>
        <v/>
      </c>
    </row>
    <row r="306" spans="1:7" hidden="1" x14ac:dyDescent="0.25">
      <c r="A306" s="25" t="s">
        <v>863</v>
      </c>
      <c r="B306" s="25" t="s">
        <v>753</v>
      </c>
      <c r="C306" s="25" t="s">
        <v>33</v>
      </c>
      <c r="D306" s="25" t="s">
        <v>33</v>
      </c>
      <c r="F306" s="51" t="str">
        <f t="shared" si="13"/>
        <v/>
      </c>
      <c r="G306" s="51" t="str">
        <f t="shared" si="14"/>
        <v/>
      </c>
    </row>
    <row r="307" spans="1:7" hidden="1" x14ac:dyDescent="0.25">
      <c r="A307" s="25" t="s">
        <v>864</v>
      </c>
      <c r="B307" s="25" t="s">
        <v>755</v>
      </c>
      <c r="C307" s="25" t="s">
        <v>33</v>
      </c>
      <c r="D307" s="25" t="s">
        <v>33</v>
      </c>
      <c r="F307" s="51" t="str">
        <f t="shared" si="13"/>
        <v/>
      </c>
      <c r="G307" s="51" t="str">
        <f t="shared" si="14"/>
        <v/>
      </c>
    </row>
    <row r="308" spans="1:7" hidden="1" x14ac:dyDescent="0.25">
      <c r="A308" s="25" t="s">
        <v>865</v>
      </c>
      <c r="B308" s="25" t="s">
        <v>757</v>
      </c>
      <c r="C308" s="25" t="s">
        <v>33</v>
      </c>
      <c r="D308" s="25" t="s">
        <v>33</v>
      </c>
      <c r="F308" s="51" t="str">
        <f t="shared" si="13"/>
        <v/>
      </c>
      <c r="G308" s="51" t="str">
        <f t="shared" si="14"/>
        <v/>
      </c>
    </row>
    <row r="309" spans="1:7" hidden="1" x14ac:dyDescent="0.25">
      <c r="A309" s="25" t="s">
        <v>866</v>
      </c>
      <c r="B309" s="52" t="s">
        <v>99</v>
      </c>
      <c r="C309" s="25">
        <f>SUM(C301:C308)</f>
        <v>0</v>
      </c>
      <c r="D309" s="25">
        <f>SUM(D301:D308)</f>
        <v>0</v>
      </c>
      <c r="F309" s="62">
        <f>SUM(F301:F308)</f>
        <v>0</v>
      </c>
      <c r="G309" s="62">
        <f>SUM(G301:G308)</f>
        <v>0</v>
      </c>
    </row>
    <row r="310" spans="1:7" hidden="1" outlineLevel="1" x14ac:dyDescent="0.25">
      <c r="A310" s="25" t="s">
        <v>867</v>
      </c>
      <c r="B310" s="54" t="s">
        <v>760</v>
      </c>
      <c r="F310" s="51" t="str">
        <f t="shared" si="13"/>
        <v/>
      </c>
      <c r="G310" s="51" t="str">
        <f t="shared" si="14"/>
        <v/>
      </c>
    </row>
    <row r="311" spans="1:7" hidden="1" outlineLevel="1" x14ac:dyDescent="0.25">
      <c r="A311" s="25" t="s">
        <v>868</v>
      </c>
      <c r="B311" s="54" t="s">
        <v>762</v>
      </c>
      <c r="F311" s="51" t="str">
        <f t="shared" si="13"/>
        <v/>
      </c>
      <c r="G311" s="51" t="str">
        <f t="shared" si="14"/>
        <v/>
      </c>
    </row>
    <row r="312" spans="1:7" hidden="1" outlineLevel="1" x14ac:dyDescent="0.25">
      <c r="A312" s="25" t="s">
        <v>869</v>
      </c>
      <c r="B312" s="54" t="s">
        <v>764</v>
      </c>
      <c r="F312" s="51" t="str">
        <f t="shared" si="13"/>
        <v/>
      </c>
      <c r="G312" s="51" t="str">
        <f t="shared" si="14"/>
        <v/>
      </c>
    </row>
    <row r="313" spans="1:7" hidden="1" outlineLevel="1" x14ac:dyDescent="0.25">
      <c r="A313" s="25" t="s">
        <v>870</v>
      </c>
      <c r="B313" s="54" t="s">
        <v>766</v>
      </c>
      <c r="F313" s="51" t="str">
        <f t="shared" si="13"/>
        <v/>
      </c>
      <c r="G313" s="51" t="str">
        <f t="shared" si="14"/>
        <v/>
      </c>
    </row>
    <row r="314" spans="1:7" hidden="1" outlineLevel="1" x14ac:dyDescent="0.25">
      <c r="A314" s="25" t="s">
        <v>871</v>
      </c>
      <c r="B314" s="54" t="s">
        <v>768</v>
      </c>
      <c r="F314" s="51" t="str">
        <f t="shared" si="13"/>
        <v/>
      </c>
      <c r="G314" s="51" t="str">
        <f t="shared" si="14"/>
        <v/>
      </c>
    </row>
    <row r="315" spans="1:7" hidden="1" outlineLevel="1" x14ac:dyDescent="0.25">
      <c r="A315" s="25" t="s">
        <v>872</v>
      </c>
      <c r="B315" s="54" t="s">
        <v>770</v>
      </c>
      <c r="F315" s="51" t="str">
        <f t="shared" si="13"/>
        <v/>
      </c>
      <c r="G315" s="51" t="str">
        <f t="shared" si="14"/>
        <v/>
      </c>
    </row>
    <row r="316" spans="1:7" hidden="1" outlineLevel="1" x14ac:dyDescent="0.25">
      <c r="A316" s="25" t="s">
        <v>873</v>
      </c>
      <c r="B316" s="54"/>
      <c r="F316" s="51"/>
      <c r="G316" s="51"/>
    </row>
    <row r="317" spans="1:7" hidden="1" outlineLevel="1" x14ac:dyDescent="0.25">
      <c r="A317" s="25" t="s">
        <v>874</v>
      </c>
      <c r="B317" s="54"/>
      <c r="F317" s="51"/>
      <c r="G317" s="51"/>
    </row>
    <row r="318" spans="1:7" hidden="1" outlineLevel="1" x14ac:dyDescent="0.25">
      <c r="A318" s="25" t="s">
        <v>875</v>
      </c>
      <c r="B318" s="54"/>
      <c r="F318" s="62"/>
      <c r="G318" s="62"/>
    </row>
    <row r="319" spans="1:7" ht="15" hidden="1" customHeight="1" collapsed="1" x14ac:dyDescent="0.25">
      <c r="A319" s="44"/>
      <c r="B319" s="45" t="s">
        <v>876</v>
      </c>
      <c r="C319" s="44" t="s">
        <v>707</v>
      </c>
      <c r="D319" s="44" t="s">
        <v>708</v>
      </c>
      <c r="E319" s="44"/>
      <c r="F319" s="44" t="s">
        <v>534</v>
      </c>
      <c r="G319" s="44" t="s">
        <v>709</v>
      </c>
    </row>
    <row r="320" spans="1:7" hidden="1" x14ac:dyDescent="0.25">
      <c r="A320" s="25" t="s">
        <v>877</v>
      </c>
      <c r="B320" s="25" t="s">
        <v>740</v>
      </c>
      <c r="C320" s="80" t="s">
        <v>978</v>
      </c>
      <c r="G320" s="25"/>
    </row>
    <row r="321" spans="1:7" hidden="1" x14ac:dyDescent="0.25">
      <c r="G321" s="25"/>
    </row>
    <row r="322" spans="1:7" hidden="1" x14ac:dyDescent="0.25">
      <c r="B322" s="42" t="s">
        <v>741</v>
      </c>
      <c r="G322" s="25"/>
    </row>
    <row r="323" spans="1:7" hidden="1" x14ac:dyDescent="0.25">
      <c r="A323" s="25" t="s">
        <v>878</v>
      </c>
      <c r="B323" s="25" t="s">
        <v>743</v>
      </c>
      <c r="C323" s="25" t="s">
        <v>68</v>
      </c>
      <c r="D323" s="25" t="s">
        <v>68</v>
      </c>
      <c r="F323" s="51" t="str">
        <f>IF($C$331=0,"",IF(C323="[Mark as ND1 if not relevant]","",C323/$C$331))</f>
        <v/>
      </c>
      <c r="G323" s="51" t="str">
        <f>IF($D$331=0,"",IF(D323="[Mark as ND1 if not relevant]","",D323/$D$331))</f>
        <v/>
      </c>
    </row>
    <row r="324" spans="1:7" hidden="1" x14ac:dyDescent="0.25">
      <c r="A324" s="25" t="s">
        <v>879</v>
      </c>
      <c r="B324" s="25" t="s">
        <v>745</v>
      </c>
      <c r="C324" s="25" t="s">
        <v>68</v>
      </c>
      <c r="D324" s="25" t="s">
        <v>68</v>
      </c>
      <c r="F324" s="51" t="str">
        <f t="shared" ref="F324:F330" si="15">IF($C$331=0,"",IF(C324="[Mark as ND1 if not relevant]","",C324/$C$331))</f>
        <v/>
      </c>
      <c r="G324" s="51" t="str">
        <f t="shared" ref="G324:G330" si="16">IF($D$331=0,"",IF(D324="[Mark as ND1 if not relevant]","",D324/$D$331))</f>
        <v/>
      </c>
    </row>
    <row r="325" spans="1:7" hidden="1" x14ac:dyDescent="0.25">
      <c r="A325" s="25" t="s">
        <v>880</v>
      </c>
      <c r="B325" s="25" t="s">
        <v>747</v>
      </c>
      <c r="C325" s="25" t="s">
        <v>68</v>
      </c>
      <c r="D325" s="25" t="s">
        <v>68</v>
      </c>
      <c r="F325" s="51" t="str">
        <f t="shared" si="15"/>
        <v/>
      </c>
      <c r="G325" s="51" t="str">
        <f t="shared" si="16"/>
        <v/>
      </c>
    </row>
    <row r="326" spans="1:7" hidden="1" x14ac:dyDescent="0.25">
      <c r="A326" s="25" t="s">
        <v>881</v>
      </c>
      <c r="B326" s="25" t="s">
        <v>749</v>
      </c>
      <c r="C326" s="25" t="s">
        <v>68</v>
      </c>
      <c r="D326" s="25" t="s">
        <v>68</v>
      </c>
      <c r="F326" s="51" t="str">
        <f t="shared" si="15"/>
        <v/>
      </c>
      <c r="G326" s="51" t="str">
        <f t="shared" si="16"/>
        <v/>
      </c>
    </row>
    <row r="327" spans="1:7" hidden="1" x14ac:dyDescent="0.25">
      <c r="A327" s="25" t="s">
        <v>882</v>
      </c>
      <c r="B327" s="25" t="s">
        <v>751</v>
      </c>
      <c r="C327" s="25" t="s">
        <v>68</v>
      </c>
      <c r="D327" s="25" t="s">
        <v>68</v>
      </c>
      <c r="F327" s="51" t="str">
        <f t="shared" si="15"/>
        <v/>
      </c>
      <c r="G327" s="51" t="str">
        <f t="shared" si="16"/>
        <v/>
      </c>
    </row>
    <row r="328" spans="1:7" hidden="1" x14ac:dyDescent="0.25">
      <c r="A328" s="25" t="s">
        <v>883</v>
      </c>
      <c r="B328" s="25" t="s">
        <v>753</v>
      </c>
      <c r="C328" s="25" t="s">
        <v>68</v>
      </c>
      <c r="D328" s="25" t="s">
        <v>68</v>
      </c>
      <c r="F328" s="51" t="str">
        <f t="shared" si="15"/>
        <v/>
      </c>
      <c r="G328" s="51" t="str">
        <f t="shared" si="16"/>
        <v/>
      </c>
    </row>
    <row r="329" spans="1:7" hidden="1" x14ac:dyDescent="0.25">
      <c r="A329" s="25" t="s">
        <v>884</v>
      </c>
      <c r="B329" s="25" t="s">
        <v>755</v>
      </c>
      <c r="C329" s="25" t="s">
        <v>68</v>
      </c>
      <c r="D329" s="25" t="s">
        <v>68</v>
      </c>
      <c r="F329" s="51" t="str">
        <f t="shared" si="15"/>
        <v/>
      </c>
      <c r="G329" s="51" t="str">
        <f t="shared" si="16"/>
        <v/>
      </c>
    </row>
    <row r="330" spans="1:7" hidden="1" x14ac:dyDescent="0.25">
      <c r="A330" s="25" t="s">
        <v>885</v>
      </c>
      <c r="B330" s="25" t="s">
        <v>757</v>
      </c>
      <c r="C330" s="25" t="s">
        <v>68</v>
      </c>
      <c r="D330" s="25" t="s">
        <v>68</v>
      </c>
      <c r="F330" s="51" t="str">
        <f t="shared" si="15"/>
        <v/>
      </c>
      <c r="G330" s="51" t="str">
        <f t="shared" si="16"/>
        <v/>
      </c>
    </row>
    <row r="331" spans="1:7" hidden="1" x14ac:dyDescent="0.25">
      <c r="A331" s="25" t="s">
        <v>886</v>
      </c>
      <c r="B331" s="52" t="s">
        <v>99</v>
      </c>
      <c r="C331" s="25">
        <f>SUM(C323:C330)</f>
        <v>0</v>
      </c>
      <c r="D331" s="25">
        <f>SUM(D323:D330)</f>
        <v>0</v>
      </c>
      <c r="F331" s="62">
        <f>SUM(F323:F330)</f>
        <v>0</v>
      </c>
      <c r="G331" s="62">
        <f>SUM(G323:G330)</f>
        <v>0</v>
      </c>
    </row>
    <row r="332" spans="1:7" hidden="1" outlineLevel="1" x14ac:dyDescent="0.25">
      <c r="A332" s="25" t="s">
        <v>887</v>
      </c>
      <c r="B332" s="54" t="s">
        <v>760</v>
      </c>
      <c r="F332" s="51" t="str">
        <f t="shared" ref="F332:F337" si="17">IF($C$331=0,"",IF(C332="[for completion]","",C332/$C$331))</f>
        <v/>
      </c>
      <c r="G332" s="51" t="str">
        <f t="shared" ref="G332:G337" si="18">IF($D$331=0,"",IF(D332="[for completion]","",D332/$D$331))</f>
        <v/>
      </c>
    </row>
    <row r="333" spans="1:7" hidden="1" outlineLevel="1" x14ac:dyDescent="0.25">
      <c r="A333" s="25" t="s">
        <v>888</v>
      </c>
      <c r="B333" s="54" t="s">
        <v>762</v>
      </c>
      <c r="F333" s="51" t="str">
        <f t="shared" si="17"/>
        <v/>
      </c>
      <c r="G333" s="51" t="str">
        <f t="shared" si="18"/>
        <v/>
      </c>
    </row>
    <row r="334" spans="1:7" hidden="1" outlineLevel="1" x14ac:dyDescent="0.25">
      <c r="A334" s="25" t="s">
        <v>889</v>
      </c>
      <c r="B334" s="54" t="s">
        <v>764</v>
      </c>
      <c r="F334" s="51" t="str">
        <f t="shared" si="17"/>
        <v/>
      </c>
      <c r="G334" s="51" t="str">
        <f t="shared" si="18"/>
        <v/>
      </c>
    </row>
    <row r="335" spans="1:7" hidden="1" outlineLevel="1" x14ac:dyDescent="0.25">
      <c r="A335" s="25" t="s">
        <v>890</v>
      </c>
      <c r="B335" s="54" t="s">
        <v>766</v>
      </c>
      <c r="F335" s="51" t="str">
        <f t="shared" si="17"/>
        <v/>
      </c>
      <c r="G335" s="51" t="str">
        <f t="shared" si="18"/>
        <v/>
      </c>
    </row>
    <row r="336" spans="1:7" hidden="1" outlineLevel="1" x14ac:dyDescent="0.25">
      <c r="A336" s="25" t="s">
        <v>891</v>
      </c>
      <c r="B336" s="54" t="s">
        <v>768</v>
      </c>
      <c r="F336" s="51" t="str">
        <f t="shared" si="17"/>
        <v/>
      </c>
      <c r="G336" s="51" t="str">
        <f t="shared" si="18"/>
        <v/>
      </c>
    </row>
    <row r="337" spans="1:7" hidden="1" outlineLevel="1" x14ac:dyDescent="0.25">
      <c r="A337" s="25" t="s">
        <v>892</v>
      </c>
      <c r="B337" s="54" t="s">
        <v>770</v>
      </c>
      <c r="F337" s="51" t="str">
        <f t="shared" si="17"/>
        <v/>
      </c>
      <c r="G337" s="51" t="str">
        <f t="shared" si="18"/>
        <v/>
      </c>
    </row>
    <row r="338" spans="1:7" hidden="1" outlineLevel="1" x14ac:dyDescent="0.25">
      <c r="A338" s="25" t="s">
        <v>893</v>
      </c>
      <c r="B338" s="54"/>
      <c r="F338" s="51"/>
      <c r="G338" s="51"/>
    </row>
    <row r="339" spans="1:7" hidden="1" outlineLevel="1" x14ac:dyDescent="0.25">
      <c r="A339" s="25" t="s">
        <v>894</v>
      </c>
      <c r="B339" s="54"/>
      <c r="F339" s="51"/>
      <c r="G339" s="51"/>
    </row>
    <row r="340" spans="1:7" hidden="1" outlineLevel="1" x14ac:dyDescent="0.25">
      <c r="A340" s="25" t="s">
        <v>895</v>
      </c>
      <c r="B340" s="54"/>
      <c r="F340" s="51"/>
      <c r="G340" s="62"/>
    </row>
    <row r="341" spans="1:7" ht="15" hidden="1" customHeight="1" collapsed="1" x14ac:dyDescent="0.25">
      <c r="A341" s="44"/>
      <c r="B341" s="45" t="s">
        <v>896</v>
      </c>
      <c r="C341" s="44" t="s">
        <v>897</v>
      </c>
      <c r="D341" s="44"/>
      <c r="E341" s="44"/>
      <c r="F341" s="44"/>
      <c r="G341" s="47"/>
    </row>
    <row r="342" spans="1:7" hidden="1" x14ac:dyDescent="0.25">
      <c r="A342" s="25" t="s">
        <v>898</v>
      </c>
      <c r="B342" s="42" t="s">
        <v>899</v>
      </c>
      <c r="C342" s="80" t="s">
        <v>978</v>
      </c>
      <c r="G342" s="25"/>
    </row>
    <row r="343" spans="1:7" hidden="1" x14ac:dyDescent="0.25">
      <c r="A343" s="25" t="s">
        <v>900</v>
      </c>
      <c r="B343" s="42" t="s">
        <v>901</v>
      </c>
      <c r="C343" s="80" t="s">
        <v>978</v>
      </c>
      <c r="G343" s="25"/>
    </row>
    <row r="344" spans="1:7" hidden="1" x14ac:dyDescent="0.25">
      <c r="A344" s="25" t="s">
        <v>902</v>
      </c>
      <c r="B344" s="42" t="s">
        <v>903</v>
      </c>
      <c r="C344" s="80" t="s">
        <v>978</v>
      </c>
      <c r="G344" s="25"/>
    </row>
    <row r="345" spans="1:7" hidden="1" x14ac:dyDescent="0.25">
      <c r="A345" s="25" t="s">
        <v>904</v>
      </c>
      <c r="B345" s="42" t="s">
        <v>905</v>
      </c>
      <c r="C345" s="80" t="s">
        <v>978</v>
      </c>
      <c r="G345" s="25"/>
    </row>
    <row r="346" spans="1:7" hidden="1" x14ac:dyDescent="0.25">
      <c r="A346" s="25" t="s">
        <v>906</v>
      </c>
      <c r="B346" s="42" t="s">
        <v>907</v>
      </c>
      <c r="C346" s="80" t="s">
        <v>978</v>
      </c>
      <c r="G346" s="25"/>
    </row>
    <row r="347" spans="1:7" hidden="1" x14ac:dyDescent="0.25">
      <c r="A347" s="25" t="s">
        <v>908</v>
      </c>
      <c r="B347" s="42" t="s">
        <v>909</v>
      </c>
      <c r="C347" s="80" t="s">
        <v>978</v>
      </c>
      <c r="G347" s="25"/>
    </row>
    <row r="348" spans="1:7" hidden="1" x14ac:dyDescent="0.25">
      <c r="A348" s="25" t="s">
        <v>910</v>
      </c>
      <c r="B348" s="42" t="s">
        <v>911</v>
      </c>
      <c r="C348" s="80" t="s">
        <v>978</v>
      </c>
      <c r="G348" s="25"/>
    </row>
    <row r="349" spans="1:7" hidden="1" x14ac:dyDescent="0.25">
      <c r="A349" s="25" t="s">
        <v>912</v>
      </c>
      <c r="B349" s="42" t="s">
        <v>913</v>
      </c>
      <c r="C349" s="80" t="s">
        <v>978</v>
      </c>
      <c r="G349" s="25"/>
    </row>
    <row r="350" spans="1:7" hidden="1" x14ac:dyDescent="0.25">
      <c r="A350" s="25" t="s">
        <v>914</v>
      </c>
      <c r="B350" s="42" t="s">
        <v>915</v>
      </c>
      <c r="C350" s="80" t="s">
        <v>978</v>
      </c>
      <c r="G350" s="25"/>
    </row>
    <row r="351" spans="1:7" hidden="1" x14ac:dyDescent="0.25">
      <c r="A351" s="25" t="s">
        <v>916</v>
      </c>
      <c r="B351" s="42" t="s">
        <v>97</v>
      </c>
      <c r="C351" s="80" t="s">
        <v>978</v>
      </c>
      <c r="G351" s="25"/>
    </row>
    <row r="352" spans="1:7" hidden="1" outlineLevel="1" x14ac:dyDescent="0.25">
      <c r="A352" s="25" t="s">
        <v>917</v>
      </c>
      <c r="B352" s="54" t="s">
        <v>918</v>
      </c>
      <c r="G352" s="25"/>
    </row>
    <row r="353" spans="1:7" hidden="1" outlineLevel="1" x14ac:dyDescent="0.25">
      <c r="A353" s="25" t="s">
        <v>919</v>
      </c>
      <c r="B353" s="54" t="s">
        <v>101</v>
      </c>
      <c r="G353" s="25"/>
    </row>
    <row r="354" spans="1:7" hidden="1" outlineLevel="1" x14ac:dyDescent="0.25">
      <c r="A354" s="25" t="s">
        <v>920</v>
      </c>
      <c r="B354" s="54" t="s">
        <v>101</v>
      </c>
      <c r="G354" s="25"/>
    </row>
    <row r="355" spans="1:7" hidden="1" outlineLevel="1" x14ac:dyDescent="0.25">
      <c r="A355" s="25" t="s">
        <v>921</v>
      </c>
      <c r="B355" s="54" t="s">
        <v>101</v>
      </c>
      <c r="G355" s="25"/>
    </row>
    <row r="356" spans="1:7" hidden="1" outlineLevel="1" x14ac:dyDescent="0.25">
      <c r="A356" s="25" t="s">
        <v>922</v>
      </c>
      <c r="B356" s="54" t="s">
        <v>101</v>
      </c>
      <c r="G356" s="25"/>
    </row>
    <row r="357" spans="1:7" hidden="1" outlineLevel="1" x14ac:dyDescent="0.25">
      <c r="A357" s="25" t="s">
        <v>923</v>
      </c>
      <c r="B357" s="54" t="s">
        <v>101</v>
      </c>
      <c r="G357" s="25"/>
    </row>
    <row r="358" spans="1:7" hidden="1" outlineLevel="1" x14ac:dyDescent="0.25">
      <c r="A358" s="25" t="s">
        <v>924</v>
      </c>
      <c r="B358" s="54" t="s">
        <v>101</v>
      </c>
      <c r="G358" s="25"/>
    </row>
    <row r="359" spans="1:7" hidden="1" outlineLevel="1" x14ac:dyDescent="0.25">
      <c r="A359" s="25" t="s">
        <v>925</v>
      </c>
      <c r="B359" s="54" t="s">
        <v>101</v>
      </c>
      <c r="G359" s="25"/>
    </row>
    <row r="360" spans="1:7" hidden="1" outlineLevel="1" x14ac:dyDescent="0.25">
      <c r="A360" s="25" t="s">
        <v>926</v>
      </c>
      <c r="B360" s="54" t="s">
        <v>101</v>
      </c>
      <c r="G360" s="25"/>
    </row>
    <row r="361" spans="1:7" hidden="1" outlineLevel="1" x14ac:dyDescent="0.25">
      <c r="A361" s="25" t="s">
        <v>927</v>
      </c>
      <c r="B361" s="54" t="s">
        <v>101</v>
      </c>
      <c r="G361" s="25"/>
    </row>
    <row r="362" spans="1:7" hidden="1" outlineLevel="1" x14ac:dyDescent="0.25">
      <c r="A362" s="25" t="s">
        <v>928</v>
      </c>
      <c r="B362" s="54" t="s">
        <v>101</v>
      </c>
      <c r="G362" s="25"/>
    </row>
    <row r="363" spans="1:7" hidden="1" outlineLevel="1" x14ac:dyDescent="0.25">
      <c r="A363" s="25" t="s">
        <v>929</v>
      </c>
      <c r="B363" s="54" t="s">
        <v>101</v>
      </c>
    </row>
    <row r="364" spans="1:7" hidden="1" outlineLevel="1" x14ac:dyDescent="0.25">
      <c r="A364" s="25" t="s">
        <v>930</v>
      </c>
      <c r="B364" s="54" t="s">
        <v>101</v>
      </c>
    </row>
    <row r="365" spans="1:7" hidden="1" outlineLevel="1" x14ac:dyDescent="0.25">
      <c r="A365" s="25" t="s">
        <v>931</v>
      </c>
      <c r="B365" s="54" t="s">
        <v>101</v>
      </c>
    </row>
    <row r="366" spans="1:7" hidden="1" outlineLevel="1" x14ac:dyDescent="0.25">
      <c r="A366" s="25" t="s">
        <v>932</v>
      </c>
      <c r="B366" s="54" t="s">
        <v>101</v>
      </c>
    </row>
    <row r="367" spans="1:7" hidden="1" outlineLevel="1" x14ac:dyDescent="0.25">
      <c r="A367" s="25" t="s">
        <v>933</v>
      </c>
      <c r="B367" s="54" t="s">
        <v>101</v>
      </c>
    </row>
    <row r="368" spans="1:7" hidden="1" outlineLevel="1" x14ac:dyDescent="0.25">
      <c r="A368" s="25" t="s">
        <v>934</v>
      </c>
      <c r="B368" s="54" t="s">
        <v>101</v>
      </c>
    </row>
    <row r="369" collapsed="1" x14ac:dyDescent="0.25"/>
  </sheetData>
  <sheetProtection password="8DD5"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zoomScale="80" zoomScaleNormal="80" workbookViewId="0">
      <selection activeCell="C12" sqref="C1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935</v>
      </c>
      <c r="B1" s="22"/>
      <c r="C1" s="23"/>
    </row>
    <row r="2" spans="1:3" x14ac:dyDescent="0.25">
      <c r="B2" s="23"/>
      <c r="C2" s="23"/>
    </row>
    <row r="3" spans="1:3" x14ac:dyDescent="0.25">
      <c r="A3" s="81" t="s">
        <v>936</v>
      </c>
      <c r="B3" s="82"/>
      <c r="C3" s="23"/>
    </row>
    <row r="4" spans="1:3" x14ac:dyDescent="0.25">
      <c r="C4" s="23"/>
    </row>
    <row r="5" spans="1:3" ht="37.5" x14ac:dyDescent="0.25">
      <c r="A5" s="36" t="s">
        <v>31</v>
      </c>
      <c r="B5" s="36" t="s">
        <v>937</v>
      </c>
      <c r="C5" s="83" t="s">
        <v>938</v>
      </c>
    </row>
    <row r="6" spans="1:3" x14ac:dyDescent="0.25">
      <c r="A6" s="1" t="s">
        <v>939</v>
      </c>
      <c r="B6" s="39" t="s">
        <v>940</v>
      </c>
      <c r="C6" s="25" t="s">
        <v>1227</v>
      </c>
    </row>
    <row r="7" spans="1:3" ht="45" x14ac:dyDescent="0.25">
      <c r="A7" s="1" t="s">
        <v>941</v>
      </c>
      <c r="B7" s="39" t="s">
        <v>942</v>
      </c>
      <c r="C7" s="25" t="s">
        <v>1228</v>
      </c>
    </row>
    <row r="8" spans="1:3" x14ac:dyDescent="0.25">
      <c r="A8" s="1" t="s">
        <v>943</v>
      </c>
      <c r="B8" s="39" t="s">
        <v>944</v>
      </c>
      <c r="C8" s="25" t="s">
        <v>1229</v>
      </c>
    </row>
    <row r="9" spans="1:3" x14ac:dyDescent="0.25">
      <c r="A9" s="1" t="s">
        <v>945</v>
      </c>
      <c r="B9" s="39" t="s">
        <v>946</v>
      </c>
      <c r="C9" s="25" t="s">
        <v>1230</v>
      </c>
    </row>
    <row r="10" spans="1:3" ht="44.25" customHeight="1" x14ac:dyDescent="0.25">
      <c r="A10" s="1" t="s">
        <v>947</v>
      </c>
      <c r="B10" s="39" t="s">
        <v>948</v>
      </c>
      <c r="C10" s="25" t="s">
        <v>1231</v>
      </c>
    </row>
    <row r="11" spans="1:3" ht="54.75" customHeight="1" x14ac:dyDescent="0.25">
      <c r="A11" s="1" t="s">
        <v>949</v>
      </c>
      <c r="B11" s="39" t="s">
        <v>950</v>
      </c>
      <c r="C11" s="25" t="s">
        <v>1232</v>
      </c>
    </row>
    <row r="12" spans="1:3" ht="45" x14ac:dyDescent="0.25">
      <c r="A12" s="1" t="s">
        <v>951</v>
      </c>
      <c r="B12" s="39" t="s">
        <v>952</v>
      </c>
      <c r="C12" s="25" t="s">
        <v>1233</v>
      </c>
    </row>
    <row r="13" spans="1:3" ht="45" x14ac:dyDescent="0.25">
      <c r="A13" s="1" t="s">
        <v>953</v>
      </c>
      <c r="B13" s="39" t="s">
        <v>954</v>
      </c>
      <c r="C13" s="25" t="s">
        <v>1234</v>
      </c>
    </row>
    <row r="14" spans="1:3" ht="30" x14ac:dyDescent="0.25">
      <c r="A14" s="1" t="s">
        <v>955</v>
      </c>
      <c r="B14" s="39" t="s">
        <v>956</v>
      </c>
      <c r="C14" s="25" t="s">
        <v>1235</v>
      </c>
    </row>
    <row r="15" spans="1:3" x14ac:dyDescent="0.25">
      <c r="A15" s="1" t="s">
        <v>957</v>
      </c>
      <c r="B15" s="39" t="s">
        <v>958</v>
      </c>
      <c r="C15" s="25" t="s">
        <v>1236</v>
      </c>
    </row>
    <row r="16" spans="1:3" ht="30" x14ac:dyDescent="0.25">
      <c r="A16" s="1" t="s">
        <v>959</v>
      </c>
      <c r="B16" s="43" t="s">
        <v>960</v>
      </c>
      <c r="C16" s="25" t="s">
        <v>1237</v>
      </c>
    </row>
    <row r="17" spans="1:3" ht="165" customHeight="1" x14ac:dyDescent="0.25">
      <c r="A17" s="1" t="s">
        <v>961</v>
      </c>
      <c r="B17" s="43" t="s">
        <v>962</v>
      </c>
      <c r="C17" s="25" t="s">
        <v>1238</v>
      </c>
    </row>
    <row r="18" spans="1:3" ht="30" x14ac:dyDescent="0.25">
      <c r="A18" s="1" t="s">
        <v>963</v>
      </c>
      <c r="B18" s="43" t="s">
        <v>964</v>
      </c>
      <c r="C18" s="25" t="s">
        <v>1239</v>
      </c>
    </row>
    <row r="19" spans="1:3" outlineLevel="1" x14ac:dyDescent="0.25">
      <c r="A19" s="1" t="s">
        <v>965</v>
      </c>
      <c r="B19" s="43" t="s">
        <v>966</v>
      </c>
      <c r="C19" s="100"/>
    </row>
    <row r="20" spans="1:3" outlineLevel="1" x14ac:dyDescent="0.25">
      <c r="A20" s="1" t="s">
        <v>967</v>
      </c>
      <c r="B20" s="79"/>
      <c r="C20" s="25"/>
    </row>
    <row r="21" spans="1:3" outlineLevel="1" x14ac:dyDescent="0.25">
      <c r="A21" s="1" t="s">
        <v>968</v>
      </c>
      <c r="B21" s="79"/>
      <c r="C21" s="25"/>
    </row>
    <row r="22" spans="1:3" outlineLevel="1" x14ac:dyDescent="0.25">
      <c r="A22" s="1" t="s">
        <v>969</v>
      </c>
      <c r="B22" s="79"/>
      <c r="C22" s="25"/>
    </row>
    <row r="23" spans="1:3" outlineLevel="1" x14ac:dyDescent="0.25">
      <c r="A23" s="1" t="s">
        <v>970</v>
      </c>
      <c r="B23" s="79"/>
      <c r="C23" s="25"/>
    </row>
    <row r="24" spans="1:3" ht="18.75" x14ac:dyDescent="0.25">
      <c r="A24" s="36"/>
      <c r="B24" s="36" t="s">
        <v>971</v>
      </c>
      <c r="C24" s="83" t="s">
        <v>972</v>
      </c>
    </row>
    <row r="25" spans="1:3" x14ac:dyDescent="0.25">
      <c r="A25" s="1" t="s">
        <v>973</v>
      </c>
      <c r="B25" s="43" t="s">
        <v>974</v>
      </c>
      <c r="C25" s="25" t="s">
        <v>975</v>
      </c>
    </row>
    <row r="26" spans="1:3" x14ac:dyDescent="0.25">
      <c r="A26" s="1" t="s">
        <v>976</v>
      </c>
      <c r="B26" s="43" t="s">
        <v>977</v>
      </c>
      <c r="C26" s="25" t="s">
        <v>978</v>
      </c>
    </row>
    <row r="27" spans="1:3" x14ac:dyDescent="0.25">
      <c r="A27" s="1" t="s">
        <v>979</v>
      </c>
      <c r="B27" s="43" t="s">
        <v>980</v>
      </c>
      <c r="C27" s="25" t="s">
        <v>981</v>
      </c>
    </row>
    <row r="28" spans="1:3" outlineLevel="1" x14ac:dyDescent="0.25">
      <c r="A28" s="1" t="s">
        <v>973</v>
      </c>
      <c r="B28" s="42"/>
      <c r="C28" s="25"/>
    </row>
    <row r="29" spans="1:3" outlineLevel="1" x14ac:dyDescent="0.25">
      <c r="A29" s="1" t="s">
        <v>982</v>
      </c>
      <c r="B29" s="42"/>
      <c r="C29" s="25"/>
    </row>
    <row r="30" spans="1:3" outlineLevel="1" x14ac:dyDescent="0.25">
      <c r="A30" s="1" t="s">
        <v>983</v>
      </c>
      <c r="B30" s="43"/>
      <c r="C30" s="25"/>
    </row>
    <row r="31" spans="1:3" ht="18.75" x14ac:dyDescent="0.25">
      <c r="A31" s="36"/>
      <c r="B31" s="36" t="s">
        <v>984</v>
      </c>
      <c r="C31" s="83" t="s">
        <v>938</v>
      </c>
    </row>
    <row r="32" spans="1:3" x14ac:dyDescent="0.25">
      <c r="A32" s="1" t="s">
        <v>985</v>
      </c>
      <c r="B32" s="39" t="s">
        <v>986</v>
      </c>
      <c r="C32" s="25" t="s">
        <v>33</v>
      </c>
    </row>
    <row r="33" spans="1:2" x14ac:dyDescent="0.25">
      <c r="A33" s="1" t="s">
        <v>987</v>
      </c>
      <c r="B33" s="42"/>
    </row>
    <row r="34" spans="1:2" x14ac:dyDescent="0.25">
      <c r="A34" s="1" t="s">
        <v>988</v>
      </c>
      <c r="B34" s="42"/>
    </row>
    <row r="35" spans="1:2" x14ac:dyDescent="0.25">
      <c r="A35" s="1" t="s">
        <v>989</v>
      </c>
      <c r="B35" s="42"/>
    </row>
    <row r="36" spans="1:2" x14ac:dyDescent="0.25">
      <c r="A36" s="1" t="s">
        <v>990</v>
      </c>
      <c r="B36" s="42"/>
    </row>
    <row r="37" spans="1:2" x14ac:dyDescent="0.25">
      <c r="A37" s="1" t="s">
        <v>991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4"/>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5"/>
    </row>
  </sheetData>
  <sheetProtection password="8DD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zoomScale="60" zoomScaleNormal="60" workbookViewId="0">
      <selection activeCell="A18" sqref="A18"/>
    </sheetView>
  </sheetViews>
  <sheetFormatPr defaultColWidth="9.140625" defaultRowHeight="15" x14ac:dyDescent="0.25"/>
  <cols>
    <col min="1" max="1" width="242" style="2" customWidth="1"/>
    <col min="2" max="16384" width="9.140625" style="2"/>
  </cols>
  <sheetData>
    <row r="1" spans="1:1" ht="31.5" x14ac:dyDescent="0.25">
      <c r="A1" s="22" t="s">
        <v>992</v>
      </c>
    </row>
    <row r="3" spans="1:1" x14ac:dyDescent="0.25">
      <c r="A3" s="86"/>
    </row>
    <row r="4" spans="1:1" ht="34.5" x14ac:dyDescent="0.25">
      <c r="A4" s="87" t="s">
        <v>993</v>
      </c>
    </row>
    <row r="5" spans="1:1" ht="34.5" x14ac:dyDescent="0.25">
      <c r="A5" s="87" t="s">
        <v>994</v>
      </c>
    </row>
    <row r="6" spans="1:1" ht="34.5" x14ac:dyDescent="0.25">
      <c r="A6" s="87" t="s">
        <v>995</v>
      </c>
    </row>
    <row r="7" spans="1:1" ht="17.25" x14ac:dyDescent="0.25">
      <c r="A7" s="87"/>
    </row>
    <row r="8" spans="1:1" ht="18.75" x14ac:dyDescent="0.25">
      <c r="A8" s="88" t="s">
        <v>996</v>
      </c>
    </row>
    <row r="9" spans="1:1" ht="34.5" x14ac:dyDescent="0.3">
      <c r="A9" s="97" t="s">
        <v>1159</v>
      </c>
    </row>
    <row r="10" spans="1:1" ht="69" x14ac:dyDescent="0.25">
      <c r="A10" s="90" t="s">
        <v>997</v>
      </c>
    </row>
    <row r="11" spans="1:1" ht="34.5" x14ac:dyDescent="0.25">
      <c r="A11" s="90" t="s">
        <v>998</v>
      </c>
    </row>
    <row r="12" spans="1:1" ht="17.25" x14ac:dyDescent="0.25">
      <c r="A12" s="90" t="s">
        <v>999</v>
      </c>
    </row>
    <row r="13" spans="1:1" ht="17.25" x14ac:dyDescent="0.25">
      <c r="A13" s="90" t="s">
        <v>1000</v>
      </c>
    </row>
    <row r="14" spans="1:1" ht="34.5" x14ac:dyDescent="0.25">
      <c r="A14" s="90" t="s">
        <v>1001</v>
      </c>
    </row>
    <row r="15" spans="1:1" ht="17.25" x14ac:dyDescent="0.25">
      <c r="A15" s="90"/>
    </row>
    <row r="16" spans="1:1" ht="18.75" x14ac:dyDescent="0.25">
      <c r="A16" s="88" t="s">
        <v>1002</v>
      </c>
    </row>
    <row r="17" spans="1:1" ht="17.25" x14ac:dyDescent="0.25">
      <c r="A17" s="91" t="s">
        <v>1003</v>
      </c>
    </row>
    <row r="18" spans="1:1" ht="34.5" x14ac:dyDescent="0.25">
      <c r="A18" s="92" t="s">
        <v>1004</v>
      </c>
    </row>
    <row r="19" spans="1:1" ht="34.5" x14ac:dyDescent="0.25">
      <c r="A19" s="92" t="s">
        <v>1005</v>
      </c>
    </row>
    <row r="20" spans="1:1" ht="51.75" x14ac:dyDescent="0.25">
      <c r="A20" s="92" t="s">
        <v>1006</v>
      </c>
    </row>
    <row r="21" spans="1:1" ht="86.25" x14ac:dyDescent="0.25">
      <c r="A21" s="92" t="s">
        <v>1007</v>
      </c>
    </row>
    <row r="22" spans="1:1" ht="51.75" x14ac:dyDescent="0.25">
      <c r="A22" s="92" t="s">
        <v>1008</v>
      </c>
    </row>
    <row r="23" spans="1:1" ht="34.5" x14ac:dyDescent="0.25">
      <c r="A23" s="92" t="s">
        <v>1009</v>
      </c>
    </row>
    <row r="24" spans="1:1" ht="17.25" x14ac:dyDescent="0.25">
      <c r="A24" s="92" t="s">
        <v>1010</v>
      </c>
    </row>
    <row r="25" spans="1:1" ht="17.25" x14ac:dyDescent="0.25">
      <c r="A25" s="91" t="s">
        <v>1011</v>
      </c>
    </row>
    <row r="26" spans="1:1" ht="51.75" x14ac:dyDescent="0.3">
      <c r="A26" s="93" t="s">
        <v>1012</v>
      </c>
    </row>
    <row r="27" spans="1:1" ht="17.25" x14ac:dyDescent="0.3">
      <c r="A27" s="93" t="s">
        <v>1013</v>
      </c>
    </row>
    <row r="28" spans="1:1" ht="17.25" x14ac:dyDescent="0.25">
      <c r="A28" s="91" t="s">
        <v>1014</v>
      </c>
    </row>
    <row r="29" spans="1:1" ht="34.5" x14ac:dyDescent="0.25">
      <c r="A29" s="92" t="s">
        <v>1015</v>
      </c>
    </row>
    <row r="30" spans="1:1" ht="34.5" x14ac:dyDescent="0.25">
      <c r="A30" s="92" t="s">
        <v>1016</v>
      </c>
    </row>
    <row r="31" spans="1:1" ht="34.5" x14ac:dyDescent="0.25">
      <c r="A31" s="92" t="s">
        <v>1017</v>
      </c>
    </row>
    <row r="32" spans="1:1" ht="34.5" x14ac:dyDescent="0.25">
      <c r="A32" s="92" t="s">
        <v>1018</v>
      </c>
    </row>
    <row r="33" spans="1:1" ht="17.25" x14ac:dyDescent="0.25">
      <c r="A33" s="92"/>
    </row>
    <row r="34" spans="1:1" ht="18.75" x14ac:dyDescent="0.25">
      <c r="A34" s="88" t="s">
        <v>1019</v>
      </c>
    </row>
    <row r="35" spans="1:1" ht="17.25" x14ac:dyDescent="0.25">
      <c r="A35" s="91" t="s">
        <v>1020</v>
      </c>
    </row>
    <row r="36" spans="1:1" ht="34.5" x14ac:dyDescent="0.25">
      <c r="A36" s="92" t="s">
        <v>1021</v>
      </c>
    </row>
    <row r="37" spans="1:1" ht="34.5" x14ac:dyDescent="0.25">
      <c r="A37" s="92" t="s">
        <v>1022</v>
      </c>
    </row>
    <row r="38" spans="1:1" ht="34.5" x14ac:dyDescent="0.25">
      <c r="A38" s="92" t="s">
        <v>1023</v>
      </c>
    </row>
    <row r="39" spans="1:1" ht="17.25" x14ac:dyDescent="0.25">
      <c r="A39" s="92" t="s">
        <v>1024</v>
      </c>
    </row>
    <row r="40" spans="1:1" ht="34.5" x14ac:dyDescent="0.25">
      <c r="A40" s="92" t="s">
        <v>1025</v>
      </c>
    </row>
    <row r="41" spans="1:1" ht="17.25" x14ac:dyDescent="0.25">
      <c r="A41" s="91" t="s">
        <v>1026</v>
      </c>
    </row>
    <row r="42" spans="1:1" ht="17.25" x14ac:dyDescent="0.25">
      <c r="A42" s="92" t="s">
        <v>1027</v>
      </c>
    </row>
    <row r="43" spans="1:1" ht="17.25" x14ac:dyDescent="0.3">
      <c r="A43" s="93" t="s">
        <v>1028</v>
      </c>
    </row>
    <row r="44" spans="1:1" ht="17.25" x14ac:dyDescent="0.25">
      <c r="A44" s="91" t="s">
        <v>1029</v>
      </c>
    </row>
    <row r="45" spans="1:1" ht="34.5" x14ac:dyDescent="0.3">
      <c r="A45" s="93" t="s">
        <v>1030</v>
      </c>
    </row>
    <row r="46" spans="1:1" ht="34.5" x14ac:dyDescent="0.25">
      <c r="A46" s="92" t="s">
        <v>1031</v>
      </c>
    </row>
    <row r="47" spans="1:1" ht="34.5" x14ac:dyDescent="0.25">
      <c r="A47" s="92" t="s">
        <v>1032</v>
      </c>
    </row>
    <row r="48" spans="1:1" ht="17.25" x14ac:dyDescent="0.25">
      <c r="A48" s="92" t="s">
        <v>1033</v>
      </c>
    </row>
    <row r="49" spans="1:1" ht="17.25" x14ac:dyDescent="0.3">
      <c r="A49" s="93" t="s">
        <v>1034</v>
      </c>
    </row>
    <row r="50" spans="1:1" ht="17.25" x14ac:dyDescent="0.25">
      <c r="A50" s="91" t="s">
        <v>1035</v>
      </c>
    </row>
    <row r="51" spans="1:1" ht="34.5" x14ac:dyDescent="0.3">
      <c r="A51" s="93" t="s">
        <v>1036</v>
      </c>
    </row>
    <row r="52" spans="1:1" ht="17.25" x14ac:dyDescent="0.25">
      <c r="A52" s="92" t="s">
        <v>1037</v>
      </c>
    </row>
    <row r="53" spans="1:1" ht="34.5" x14ac:dyDescent="0.3">
      <c r="A53" s="93" t="s">
        <v>1038</v>
      </c>
    </row>
    <row r="54" spans="1:1" ht="17.25" x14ac:dyDescent="0.25">
      <c r="A54" s="91" t="s">
        <v>1039</v>
      </c>
    </row>
    <row r="55" spans="1:1" ht="17.25" x14ac:dyDescent="0.3">
      <c r="A55" s="93" t="s">
        <v>1040</v>
      </c>
    </row>
    <row r="56" spans="1:1" ht="34.5" x14ac:dyDescent="0.25">
      <c r="A56" s="92" t="s">
        <v>1041</v>
      </c>
    </row>
    <row r="57" spans="1:1" ht="17.25" x14ac:dyDescent="0.25">
      <c r="A57" s="92" t="s">
        <v>1042</v>
      </c>
    </row>
    <row r="58" spans="1:1" ht="17.25" x14ac:dyDescent="0.25">
      <c r="A58" s="92" t="s">
        <v>1043</v>
      </c>
    </row>
    <row r="59" spans="1:1" ht="17.25" x14ac:dyDescent="0.25">
      <c r="A59" s="91" t="s">
        <v>1044</v>
      </c>
    </row>
    <row r="60" spans="1:1" ht="34.5" x14ac:dyDescent="0.25">
      <c r="A60" s="92" t="s">
        <v>1045</v>
      </c>
    </row>
    <row r="61" spans="1:1" ht="17.25" x14ac:dyDescent="0.25">
      <c r="A61" s="94"/>
    </row>
    <row r="62" spans="1:1" ht="18.75" x14ac:dyDescent="0.25">
      <c r="A62" s="88" t="s">
        <v>1046</v>
      </c>
    </row>
    <row r="63" spans="1:1" ht="17.25" x14ac:dyDescent="0.25">
      <c r="A63" s="91" t="s">
        <v>1047</v>
      </c>
    </row>
    <row r="64" spans="1:1" ht="34.5" x14ac:dyDescent="0.25">
      <c r="A64" s="92" t="s">
        <v>1048</v>
      </c>
    </row>
    <row r="65" spans="1:1" ht="17.25" x14ac:dyDescent="0.25">
      <c r="A65" s="92" t="s">
        <v>1049</v>
      </c>
    </row>
    <row r="66" spans="1:1" ht="34.5" x14ac:dyDescent="0.25">
      <c r="A66" s="90" t="s">
        <v>1050</v>
      </c>
    </row>
    <row r="67" spans="1:1" ht="34.5" x14ac:dyDescent="0.25">
      <c r="A67" s="90" t="s">
        <v>1051</v>
      </c>
    </row>
    <row r="68" spans="1:1" ht="34.5" x14ac:dyDescent="0.25">
      <c r="A68" s="90" t="s">
        <v>1052</v>
      </c>
    </row>
    <row r="69" spans="1:1" ht="17.25" x14ac:dyDescent="0.25">
      <c r="A69" s="95" t="s">
        <v>1053</v>
      </c>
    </row>
    <row r="70" spans="1:1" ht="51.75" x14ac:dyDescent="0.25">
      <c r="A70" s="90" t="s">
        <v>1054</v>
      </c>
    </row>
    <row r="71" spans="1:1" ht="17.25" x14ac:dyDescent="0.25">
      <c r="A71" s="90" t="s">
        <v>1055</v>
      </c>
    </row>
    <row r="72" spans="1:1" ht="17.25" x14ac:dyDescent="0.25">
      <c r="A72" s="95" t="s">
        <v>1056</v>
      </c>
    </row>
    <row r="73" spans="1:1" ht="17.25" x14ac:dyDescent="0.25">
      <c r="A73" s="90" t="s">
        <v>1057</v>
      </c>
    </row>
    <row r="74" spans="1:1" ht="17.25" x14ac:dyDescent="0.25">
      <c r="A74" s="95" t="s">
        <v>1058</v>
      </c>
    </row>
    <row r="75" spans="1:1" ht="34.5" x14ac:dyDescent="0.25">
      <c r="A75" s="90" t="s">
        <v>1059</v>
      </c>
    </row>
    <row r="76" spans="1:1" ht="17.25" x14ac:dyDescent="0.25">
      <c r="A76" s="90" t="s">
        <v>1060</v>
      </c>
    </row>
    <row r="77" spans="1:1" ht="51.75" x14ac:dyDescent="0.25">
      <c r="A77" s="90" t="s">
        <v>1061</v>
      </c>
    </row>
    <row r="78" spans="1:1" ht="17.25" x14ac:dyDescent="0.25">
      <c r="A78" s="95" t="s">
        <v>1062</v>
      </c>
    </row>
    <row r="79" spans="1:1" ht="17.25" x14ac:dyDescent="0.3">
      <c r="A79" s="89" t="s">
        <v>1063</v>
      </c>
    </row>
    <row r="80" spans="1:1" ht="17.25" x14ac:dyDescent="0.25">
      <c r="A80" s="95" t="s">
        <v>1064</v>
      </c>
    </row>
    <row r="81" spans="1:1" ht="34.5" x14ac:dyDescent="0.25">
      <c r="A81" s="90" t="s">
        <v>1065</v>
      </c>
    </row>
    <row r="82" spans="1:1" ht="34.5" x14ac:dyDescent="0.25">
      <c r="A82" s="90" t="s">
        <v>1066</v>
      </c>
    </row>
    <row r="83" spans="1:1" ht="34.5" x14ac:dyDescent="0.25">
      <c r="A83" s="90" t="s">
        <v>1067</v>
      </c>
    </row>
    <row r="84" spans="1:1" ht="34.5" x14ac:dyDescent="0.25">
      <c r="A84" s="90" t="s">
        <v>1068</v>
      </c>
    </row>
    <row r="85" spans="1:1" ht="34.5" x14ac:dyDescent="0.25">
      <c r="A85" s="90" t="s">
        <v>1069</v>
      </c>
    </row>
    <row r="86" spans="1:1" ht="17.25" x14ac:dyDescent="0.25">
      <c r="A86" s="95" t="s">
        <v>1070</v>
      </c>
    </row>
    <row r="87" spans="1:1" ht="17.25" x14ac:dyDescent="0.25">
      <c r="A87" s="90" t="s">
        <v>1071</v>
      </c>
    </row>
    <row r="88" spans="1:1" ht="34.5" x14ac:dyDescent="0.25">
      <c r="A88" s="90" t="s">
        <v>1072</v>
      </c>
    </row>
    <row r="89" spans="1:1" ht="17.25" x14ac:dyDescent="0.25">
      <c r="A89" s="95" t="s">
        <v>1073</v>
      </c>
    </row>
    <row r="90" spans="1:1" ht="34.5" x14ac:dyDescent="0.25">
      <c r="A90" s="90" t="s">
        <v>1074</v>
      </c>
    </row>
    <row r="91" spans="1:1" ht="17.25" x14ac:dyDescent="0.25">
      <c r="A91" s="95" t="s">
        <v>1075</v>
      </c>
    </row>
    <row r="92" spans="1:1" ht="17.25" x14ac:dyDescent="0.3">
      <c r="A92" s="89" t="s">
        <v>1076</v>
      </c>
    </row>
    <row r="93" spans="1:1" ht="17.25" x14ac:dyDescent="0.25">
      <c r="A93" s="90" t="s">
        <v>1077</v>
      </c>
    </row>
    <row r="94" spans="1:1" ht="17.25" x14ac:dyDescent="0.25">
      <c r="A94" s="90"/>
    </row>
    <row r="95" spans="1:1" ht="18.75" x14ac:dyDescent="0.25">
      <c r="A95" s="88" t="s">
        <v>1078</v>
      </c>
    </row>
    <row r="96" spans="1:1" ht="34.5" x14ac:dyDescent="0.3">
      <c r="A96" s="89" t="s">
        <v>1079</v>
      </c>
    </row>
    <row r="97" spans="1:1" ht="17.25" x14ac:dyDescent="0.3">
      <c r="A97" s="89" t="s">
        <v>1080</v>
      </c>
    </row>
    <row r="98" spans="1:1" ht="17.25" x14ac:dyDescent="0.25">
      <c r="A98" s="95" t="s">
        <v>1081</v>
      </c>
    </row>
    <row r="99" spans="1:1" ht="17.25" x14ac:dyDescent="0.25">
      <c r="A99" s="87" t="s">
        <v>1082</v>
      </c>
    </row>
    <row r="100" spans="1:1" ht="17.25" x14ac:dyDescent="0.25">
      <c r="A100" s="90" t="s">
        <v>1083</v>
      </c>
    </row>
    <row r="101" spans="1:1" ht="17.25" x14ac:dyDescent="0.25">
      <c r="A101" s="90" t="s">
        <v>1084</v>
      </c>
    </row>
    <row r="102" spans="1:1" ht="17.25" x14ac:dyDescent="0.25">
      <c r="A102" s="90" t="s">
        <v>1085</v>
      </c>
    </row>
    <row r="103" spans="1:1" ht="17.25" x14ac:dyDescent="0.25">
      <c r="A103" s="90" t="s">
        <v>1086</v>
      </c>
    </row>
    <row r="104" spans="1:1" ht="34.5" x14ac:dyDescent="0.25">
      <c r="A104" s="90" t="s">
        <v>1087</v>
      </c>
    </row>
    <row r="105" spans="1:1" ht="17.25" x14ac:dyDescent="0.25">
      <c r="A105" s="87" t="s">
        <v>1088</v>
      </c>
    </row>
    <row r="106" spans="1:1" ht="17.25" x14ac:dyDescent="0.25">
      <c r="A106" s="90" t="s">
        <v>1089</v>
      </c>
    </row>
    <row r="107" spans="1:1" ht="17.25" x14ac:dyDescent="0.25">
      <c r="A107" s="90" t="s">
        <v>1090</v>
      </c>
    </row>
    <row r="108" spans="1:1" ht="17.25" x14ac:dyDescent="0.25">
      <c r="A108" s="90" t="s">
        <v>1091</v>
      </c>
    </row>
    <row r="109" spans="1:1" ht="17.25" x14ac:dyDescent="0.25">
      <c r="A109" s="90" t="s">
        <v>1092</v>
      </c>
    </row>
    <row r="110" spans="1:1" ht="17.25" x14ac:dyDescent="0.25">
      <c r="A110" s="90" t="s">
        <v>1093</v>
      </c>
    </row>
    <row r="111" spans="1:1" ht="17.25" x14ac:dyDescent="0.25">
      <c r="A111" s="90" t="s">
        <v>1094</v>
      </c>
    </row>
    <row r="112" spans="1:1" ht="17.25" x14ac:dyDescent="0.25">
      <c r="A112" s="95" t="s">
        <v>1095</v>
      </c>
    </row>
    <row r="113" spans="1:1" ht="17.25" x14ac:dyDescent="0.25">
      <c r="A113" s="90" t="s">
        <v>1096</v>
      </c>
    </row>
    <row r="114" spans="1:1" ht="17.25" x14ac:dyDescent="0.25">
      <c r="A114" s="87" t="s">
        <v>1097</v>
      </c>
    </row>
    <row r="115" spans="1:1" ht="17.25" x14ac:dyDescent="0.25">
      <c r="A115" s="90" t="s">
        <v>1098</v>
      </c>
    </row>
    <row r="116" spans="1:1" ht="17.25" x14ac:dyDescent="0.25">
      <c r="A116" s="90" t="s">
        <v>1099</v>
      </c>
    </row>
    <row r="117" spans="1:1" ht="17.25" x14ac:dyDescent="0.25">
      <c r="A117" s="87" t="s">
        <v>1100</v>
      </c>
    </row>
    <row r="118" spans="1:1" ht="17.25" x14ac:dyDescent="0.25">
      <c r="A118" s="90" t="s">
        <v>1101</v>
      </c>
    </row>
    <row r="119" spans="1:1" ht="17.25" x14ac:dyDescent="0.25">
      <c r="A119" s="90" t="s">
        <v>1102</v>
      </c>
    </row>
    <row r="120" spans="1:1" ht="17.25" x14ac:dyDescent="0.25">
      <c r="A120" s="90" t="s">
        <v>1103</v>
      </c>
    </row>
    <row r="121" spans="1:1" ht="17.25" x14ac:dyDescent="0.25">
      <c r="A121" s="95" t="s">
        <v>1104</v>
      </c>
    </row>
    <row r="122" spans="1:1" ht="17.25" x14ac:dyDescent="0.25">
      <c r="A122" s="87" t="s">
        <v>1105</v>
      </c>
    </row>
    <row r="123" spans="1:1" ht="17.25" x14ac:dyDescent="0.25">
      <c r="A123" s="87" t="s">
        <v>1106</v>
      </c>
    </row>
    <row r="124" spans="1:1" ht="17.25" x14ac:dyDescent="0.25">
      <c r="A124" s="90" t="s">
        <v>1107</v>
      </c>
    </row>
    <row r="125" spans="1:1" ht="17.25" x14ac:dyDescent="0.25">
      <c r="A125" s="90" t="s">
        <v>1108</v>
      </c>
    </row>
    <row r="126" spans="1:1" ht="17.25" x14ac:dyDescent="0.25">
      <c r="A126" s="90" t="s">
        <v>1109</v>
      </c>
    </row>
    <row r="127" spans="1:1" ht="17.25" x14ac:dyDescent="0.25">
      <c r="A127" s="90" t="s">
        <v>1110</v>
      </c>
    </row>
    <row r="128" spans="1:1" ht="17.25" x14ac:dyDescent="0.25">
      <c r="A128" s="90" t="s">
        <v>1111</v>
      </c>
    </row>
    <row r="129" spans="1:1" ht="17.25" x14ac:dyDescent="0.25">
      <c r="A129" s="95" t="s">
        <v>1112</v>
      </c>
    </row>
    <row r="130" spans="1:1" ht="34.5" x14ac:dyDescent="0.25">
      <c r="A130" s="90" t="s">
        <v>1113</v>
      </c>
    </row>
    <row r="131" spans="1:1" ht="69" x14ac:dyDescent="0.25">
      <c r="A131" s="90" t="s">
        <v>1114</v>
      </c>
    </row>
    <row r="132" spans="1:1" ht="34.5" x14ac:dyDescent="0.25">
      <c r="A132" s="90" t="s">
        <v>1115</v>
      </c>
    </row>
    <row r="133" spans="1:1" ht="17.25" x14ac:dyDescent="0.25">
      <c r="A133" s="95" t="s">
        <v>1116</v>
      </c>
    </row>
    <row r="134" spans="1:1" ht="34.5" x14ac:dyDescent="0.25">
      <c r="A134" s="87" t="s">
        <v>1117</v>
      </c>
    </row>
    <row r="135" spans="1:1" ht="17.25" x14ac:dyDescent="0.25">
      <c r="A135" s="87"/>
    </row>
    <row r="136" spans="1:1" ht="18.75" x14ac:dyDescent="0.25">
      <c r="A136" s="88" t="s">
        <v>1118</v>
      </c>
    </row>
    <row r="137" spans="1:1" ht="17.25" x14ac:dyDescent="0.25">
      <c r="A137" s="90" t="s">
        <v>1119</v>
      </c>
    </row>
    <row r="138" spans="1:1" ht="34.5" x14ac:dyDescent="0.25">
      <c r="A138" s="92" t="s">
        <v>1120</v>
      </c>
    </row>
    <row r="139" spans="1:1" ht="34.5" x14ac:dyDescent="0.25">
      <c r="A139" s="92" t="s">
        <v>1121</v>
      </c>
    </row>
    <row r="140" spans="1:1" ht="17.25" x14ac:dyDescent="0.25">
      <c r="A140" s="91" t="s">
        <v>1122</v>
      </c>
    </row>
    <row r="141" spans="1:1" ht="17.25" x14ac:dyDescent="0.25">
      <c r="A141" s="96" t="s">
        <v>1123</v>
      </c>
    </row>
    <row r="142" spans="1:1" ht="34.5" x14ac:dyDescent="0.3">
      <c r="A142" s="93" t="s">
        <v>1124</v>
      </c>
    </row>
    <row r="143" spans="1:1" ht="17.25" x14ac:dyDescent="0.25">
      <c r="A143" s="92" t="s">
        <v>1125</v>
      </c>
    </row>
    <row r="144" spans="1:1" ht="17.25" x14ac:dyDescent="0.25">
      <c r="A144" s="92" t="s">
        <v>1126</v>
      </c>
    </row>
    <row r="145" spans="1:1" ht="17.25" x14ac:dyDescent="0.25">
      <c r="A145" s="96" t="s">
        <v>1127</v>
      </c>
    </row>
    <row r="146" spans="1:1" ht="17.25" x14ac:dyDescent="0.25">
      <c r="A146" s="91" t="s">
        <v>1128</v>
      </c>
    </row>
    <row r="147" spans="1:1" ht="17.25" x14ac:dyDescent="0.25">
      <c r="A147" s="96" t="s">
        <v>1129</v>
      </c>
    </row>
    <row r="148" spans="1:1" ht="17.25" x14ac:dyDescent="0.25">
      <c r="A148" s="92" t="s">
        <v>1130</v>
      </c>
    </row>
    <row r="149" spans="1:1" ht="17.25" x14ac:dyDescent="0.25">
      <c r="A149" s="92" t="s">
        <v>1131</v>
      </c>
    </row>
    <row r="150" spans="1:1" ht="17.25" x14ac:dyDescent="0.25">
      <c r="A150" s="92" t="s">
        <v>1132</v>
      </c>
    </row>
    <row r="151" spans="1:1" ht="34.5" x14ac:dyDescent="0.25">
      <c r="A151" s="96" t="s">
        <v>1133</v>
      </c>
    </row>
    <row r="152" spans="1:1" ht="17.25" x14ac:dyDescent="0.25">
      <c r="A152" s="91" t="s">
        <v>1134</v>
      </c>
    </row>
    <row r="153" spans="1:1" ht="17.25" x14ac:dyDescent="0.25">
      <c r="A153" s="92" t="s">
        <v>1135</v>
      </c>
    </row>
    <row r="154" spans="1:1" ht="17.25" x14ac:dyDescent="0.25">
      <c r="A154" s="92" t="s">
        <v>1136</v>
      </c>
    </row>
    <row r="155" spans="1:1" ht="17.25" x14ac:dyDescent="0.25">
      <c r="A155" s="92" t="s">
        <v>1137</v>
      </c>
    </row>
    <row r="156" spans="1:1" ht="17.25" x14ac:dyDescent="0.25">
      <c r="A156" s="92" t="s">
        <v>1138</v>
      </c>
    </row>
    <row r="157" spans="1:1" ht="34.5" x14ac:dyDescent="0.25">
      <c r="A157" s="92" t="s">
        <v>1139</v>
      </c>
    </row>
    <row r="158" spans="1:1" ht="34.5" x14ac:dyDescent="0.25">
      <c r="A158" s="92" t="s">
        <v>1140</v>
      </c>
    </row>
    <row r="159" spans="1:1" ht="17.25" x14ac:dyDescent="0.25">
      <c r="A159" s="91" t="s">
        <v>1141</v>
      </c>
    </row>
    <row r="160" spans="1:1" ht="34.5" x14ac:dyDescent="0.25">
      <c r="A160" s="92" t="s">
        <v>1142</v>
      </c>
    </row>
    <row r="161" spans="1:1" ht="34.5" x14ac:dyDescent="0.25">
      <c r="A161" s="92" t="s">
        <v>1143</v>
      </c>
    </row>
    <row r="162" spans="1:1" ht="17.25" x14ac:dyDescent="0.25">
      <c r="A162" s="92" t="s">
        <v>1144</v>
      </c>
    </row>
    <row r="163" spans="1:1" ht="17.25" x14ac:dyDescent="0.25">
      <c r="A163" s="91" t="s">
        <v>1145</v>
      </c>
    </row>
    <row r="164" spans="1:1" ht="34.5" x14ac:dyDescent="0.3">
      <c r="A164" s="98" t="s">
        <v>1160</v>
      </c>
    </row>
    <row r="165" spans="1:1" ht="34.5" x14ac:dyDescent="0.25">
      <c r="A165" s="92" t="s">
        <v>1146</v>
      </c>
    </row>
    <row r="166" spans="1:1" ht="17.25" x14ac:dyDescent="0.25">
      <c r="A166" s="91" t="s">
        <v>1147</v>
      </c>
    </row>
    <row r="167" spans="1:1" ht="17.25" x14ac:dyDescent="0.25">
      <c r="A167" s="92" t="s">
        <v>1148</v>
      </c>
    </row>
    <row r="168" spans="1:1" ht="17.25" x14ac:dyDescent="0.25">
      <c r="A168" s="91" t="s">
        <v>1149</v>
      </c>
    </row>
    <row r="169" spans="1:1" ht="17.25" x14ac:dyDescent="0.3">
      <c r="A169" s="93" t="s">
        <v>1150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sheetProtection password="8DD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zoomScale="80" zoomScaleNormal="80" workbookViewId="0">
      <selection activeCell="E18" sqref="E18"/>
    </sheetView>
  </sheetViews>
  <sheetFormatPr defaultRowHeight="12.75" x14ac:dyDescent="0.2"/>
  <cols>
    <col min="1" max="1" width="59.85546875" style="118" customWidth="1"/>
    <col min="2" max="5" width="19.28515625" style="118" customWidth="1"/>
    <col min="6" max="256" width="9.140625" style="118"/>
    <col min="257" max="257" width="59.85546875" style="118" customWidth="1"/>
    <col min="258" max="261" width="19.28515625" style="118" customWidth="1"/>
    <col min="262" max="512" width="9.140625" style="118"/>
    <col min="513" max="513" width="59.85546875" style="118" customWidth="1"/>
    <col min="514" max="517" width="19.28515625" style="118" customWidth="1"/>
    <col min="518" max="768" width="9.140625" style="118"/>
    <col min="769" max="769" width="59.85546875" style="118" customWidth="1"/>
    <col min="770" max="773" width="19.28515625" style="118" customWidth="1"/>
    <col min="774" max="1024" width="9.140625" style="118"/>
    <col min="1025" max="1025" width="59.85546875" style="118" customWidth="1"/>
    <col min="1026" max="1029" width="19.28515625" style="118" customWidth="1"/>
    <col min="1030" max="1280" width="9.140625" style="118"/>
    <col min="1281" max="1281" width="59.85546875" style="118" customWidth="1"/>
    <col min="1282" max="1285" width="19.28515625" style="118" customWidth="1"/>
    <col min="1286" max="1536" width="9.140625" style="118"/>
    <col min="1537" max="1537" width="59.85546875" style="118" customWidth="1"/>
    <col min="1538" max="1541" width="19.28515625" style="118" customWidth="1"/>
    <col min="1542" max="1792" width="9.140625" style="118"/>
    <col min="1793" max="1793" width="59.85546875" style="118" customWidth="1"/>
    <col min="1794" max="1797" width="19.28515625" style="118" customWidth="1"/>
    <col min="1798" max="2048" width="9.140625" style="118"/>
    <col min="2049" max="2049" width="59.85546875" style="118" customWidth="1"/>
    <col min="2050" max="2053" width="19.28515625" style="118" customWidth="1"/>
    <col min="2054" max="2304" width="9.140625" style="118"/>
    <col min="2305" max="2305" width="59.85546875" style="118" customWidth="1"/>
    <col min="2306" max="2309" width="19.28515625" style="118" customWidth="1"/>
    <col min="2310" max="2560" width="9.140625" style="118"/>
    <col min="2561" max="2561" width="59.85546875" style="118" customWidth="1"/>
    <col min="2562" max="2565" width="19.28515625" style="118" customWidth="1"/>
    <col min="2566" max="2816" width="9.140625" style="118"/>
    <col min="2817" max="2817" width="59.85546875" style="118" customWidth="1"/>
    <col min="2818" max="2821" width="19.28515625" style="118" customWidth="1"/>
    <col min="2822" max="3072" width="9.140625" style="118"/>
    <col min="3073" max="3073" width="59.85546875" style="118" customWidth="1"/>
    <col min="3074" max="3077" width="19.28515625" style="118" customWidth="1"/>
    <col min="3078" max="3328" width="9.140625" style="118"/>
    <col min="3329" max="3329" width="59.85546875" style="118" customWidth="1"/>
    <col min="3330" max="3333" width="19.28515625" style="118" customWidth="1"/>
    <col min="3334" max="3584" width="9.140625" style="118"/>
    <col min="3585" max="3585" width="59.85546875" style="118" customWidth="1"/>
    <col min="3586" max="3589" width="19.28515625" style="118" customWidth="1"/>
    <col min="3590" max="3840" width="9.140625" style="118"/>
    <col min="3841" max="3841" width="59.85546875" style="118" customWidth="1"/>
    <col min="3842" max="3845" width="19.28515625" style="118" customWidth="1"/>
    <col min="3846" max="4096" width="9.140625" style="118"/>
    <col min="4097" max="4097" width="59.85546875" style="118" customWidth="1"/>
    <col min="4098" max="4101" width="19.28515625" style="118" customWidth="1"/>
    <col min="4102" max="4352" width="9.140625" style="118"/>
    <col min="4353" max="4353" width="59.85546875" style="118" customWidth="1"/>
    <col min="4354" max="4357" width="19.28515625" style="118" customWidth="1"/>
    <col min="4358" max="4608" width="9.140625" style="118"/>
    <col min="4609" max="4609" width="59.85546875" style="118" customWidth="1"/>
    <col min="4610" max="4613" width="19.28515625" style="118" customWidth="1"/>
    <col min="4614" max="4864" width="9.140625" style="118"/>
    <col min="4865" max="4865" width="59.85546875" style="118" customWidth="1"/>
    <col min="4866" max="4869" width="19.28515625" style="118" customWidth="1"/>
    <col min="4870" max="5120" width="9.140625" style="118"/>
    <col min="5121" max="5121" width="59.85546875" style="118" customWidth="1"/>
    <col min="5122" max="5125" width="19.28515625" style="118" customWidth="1"/>
    <col min="5126" max="5376" width="9.140625" style="118"/>
    <col min="5377" max="5377" width="59.85546875" style="118" customWidth="1"/>
    <col min="5378" max="5381" width="19.28515625" style="118" customWidth="1"/>
    <col min="5382" max="5632" width="9.140625" style="118"/>
    <col min="5633" max="5633" width="59.85546875" style="118" customWidth="1"/>
    <col min="5634" max="5637" width="19.28515625" style="118" customWidth="1"/>
    <col min="5638" max="5888" width="9.140625" style="118"/>
    <col min="5889" max="5889" width="59.85546875" style="118" customWidth="1"/>
    <col min="5890" max="5893" width="19.28515625" style="118" customWidth="1"/>
    <col min="5894" max="6144" width="9.140625" style="118"/>
    <col min="6145" max="6145" width="59.85546875" style="118" customWidth="1"/>
    <col min="6146" max="6149" width="19.28515625" style="118" customWidth="1"/>
    <col min="6150" max="6400" width="9.140625" style="118"/>
    <col min="6401" max="6401" width="59.85546875" style="118" customWidth="1"/>
    <col min="6402" max="6405" width="19.28515625" style="118" customWidth="1"/>
    <col min="6406" max="6656" width="9.140625" style="118"/>
    <col min="6657" max="6657" width="59.85546875" style="118" customWidth="1"/>
    <col min="6658" max="6661" width="19.28515625" style="118" customWidth="1"/>
    <col min="6662" max="6912" width="9.140625" style="118"/>
    <col min="6913" max="6913" width="59.85546875" style="118" customWidth="1"/>
    <col min="6914" max="6917" width="19.28515625" style="118" customWidth="1"/>
    <col min="6918" max="7168" width="9.140625" style="118"/>
    <col min="7169" max="7169" width="59.85546875" style="118" customWidth="1"/>
    <col min="7170" max="7173" width="19.28515625" style="118" customWidth="1"/>
    <col min="7174" max="7424" width="9.140625" style="118"/>
    <col min="7425" max="7425" width="59.85546875" style="118" customWidth="1"/>
    <col min="7426" max="7429" width="19.28515625" style="118" customWidth="1"/>
    <col min="7430" max="7680" width="9.140625" style="118"/>
    <col min="7681" max="7681" width="59.85546875" style="118" customWidth="1"/>
    <col min="7682" max="7685" width="19.28515625" style="118" customWidth="1"/>
    <col min="7686" max="7936" width="9.140625" style="118"/>
    <col min="7937" max="7937" width="59.85546875" style="118" customWidth="1"/>
    <col min="7938" max="7941" width="19.28515625" style="118" customWidth="1"/>
    <col min="7942" max="8192" width="9.140625" style="118"/>
    <col min="8193" max="8193" width="59.85546875" style="118" customWidth="1"/>
    <col min="8194" max="8197" width="19.28515625" style="118" customWidth="1"/>
    <col min="8198" max="8448" width="9.140625" style="118"/>
    <col min="8449" max="8449" width="59.85546875" style="118" customWidth="1"/>
    <col min="8450" max="8453" width="19.28515625" style="118" customWidth="1"/>
    <col min="8454" max="8704" width="9.140625" style="118"/>
    <col min="8705" max="8705" width="59.85546875" style="118" customWidth="1"/>
    <col min="8706" max="8709" width="19.28515625" style="118" customWidth="1"/>
    <col min="8710" max="8960" width="9.140625" style="118"/>
    <col min="8961" max="8961" width="59.85546875" style="118" customWidth="1"/>
    <col min="8962" max="8965" width="19.28515625" style="118" customWidth="1"/>
    <col min="8966" max="9216" width="9.140625" style="118"/>
    <col min="9217" max="9217" width="59.85546875" style="118" customWidth="1"/>
    <col min="9218" max="9221" width="19.28515625" style="118" customWidth="1"/>
    <col min="9222" max="9472" width="9.140625" style="118"/>
    <col min="9473" max="9473" width="59.85546875" style="118" customWidth="1"/>
    <col min="9474" max="9477" width="19.28515625" style="118" customWidth="1"/>
    <col min="9478" max="9728" width="9.140625" style="118"/>
    <col min="9729" max="9729" width="59.85546875" style="118" customWidth="1"/>
    <col min="9730" max="9733" width="19.28515625" style="118" customWidth="1"/>
    <col min="9734" max="9984" width="9.140625" style="118"/>
    <col min="9985" max="9985" width="59.85546875" style="118" customWidth="1"/>
    <col min="9986" max="9989" width="19.28515625" style="118" customWidth="1"/>
    <col min="9990" max="10240" width="9.140625" style="118"/>
    <col min="10241" max="10241" width="59.85546875" style="118" customWidth="1"/>
    <col min="10242" max="10245" width="19.28515625" style="118" customWidth="1"/>
    <col min="10246" max="10496" width="9.140625" style="118"/>
    <col min="10497" max="10497" width="59.85546875" style="118" customWidth="1"/>
    <col min="10498" max="10501" width="19.28515625" style="118" customWidth="1"/>
    <col min="10502" max="10752" width="9.140625" style="118"/>
    <col min="10753" max="10753" width="59.85546875" style="118" customWidth="1"/>
    <col min="10754" max="10757" width="19.28515625" style="118" customWidth="1"/>
    <col min="10758" max="11008" width="9.140625" style="118"/>
    <col min="11009" max="11009" width="59.85546875" style="118" customWidth="1"/>
    <col min="11010" max="11013" width="19.28515625" style="118" customWidth="1"/>
    <col min="11014" max="11264" width="9.140625" style="118"/>
    <col min="11265" max="11265" width="59.85546875" style="118" customWidth="1"/>
    <col min="11266" max="11269" width="19.28515625" style="118" customWidth="1"/>
    <col min="11270" max="11520" width="9.140625" style="118"/>
    <col min="11521" max="11521" width="59.85546875" style="118" customWidth="1"/>
    <col min="11522" max="11525" width="19.28515625" style="118" customWidth="1"/>
    <col min="11526" max="11776" width="9.140625" style="118"/>
    <col min="11777" max="11777" width="59.85546875" style="118" customWidth="1"/>
    <col min="11778" max="11781" width="19.28515625" style="118" customWidth="1"/>
    <col min="11782" max="12032" width="9.140625" style="118"/>
    <col min="12033" max="12033" width="59.85546875" style="118" customWidth="1"/>
    <col min="12034" max="12037" width="19.28515625" style="118" customWidth="1"/>
    <col min="12038" max="12288" width="9.140625" style="118"/>
    <col min="12289" max="12289" width="59.85546875" style="118" customWidth="1"/>
    <col min="12290" max="12293" width="19.28515625" style="118" customWidth="1"/>
    <col min="12294" max="12544" width="9.140625" style="118"/>
    <col min="12545" max="12545" width="59.85546875" style="118" customWidth="1"/>
    <col min="12546" max="12549" width="19.28515625" style="118" customWidth="1"/>
    <col min="12550" max="12800" width="9.140625" style="118"/>
    <col min="12801" max="12801" width="59.85546875" style="118" customWidth="1"/>
    <col min="12802" max="12805" width="19.28515625" style="118" customWidth="1"/>
    <col min="12806" max="13056" width="9.140625" style="118"/>
    <col min="13057" max="13057" width="59.85546875" style="118" customWidth="1"/>
    <col min="13058" max="13061" width="19.28515625" style="118" customWidth="1"/>
    <col min="13062" max="13312" width="9.140625" style="118"/>
    <col min="13313" max="13313" width="59.85546875" style="118" customWidth="1"/>
    <col min="13314" max="13317" width="19.28515625" style="118" customWidth="1"/>
    <col min="13318" max="13568" width="9.140625" style="118"/>
    <col min="13569" max="13569" width="59.85546875" style="118" customWidth="1"/>
    <col min="13570" max="13573" width="19.28515625" style="118" customWidth="1"/>
    <col min="13574" max="13824" width="9.140625" style="118"/>
    <col min="13825" max="13825" width="59.85546875" style="118" customWidth="1"/>
    <col min="13826" max="13829" width="19.28515625" style="118" customWidth="1"/>
    <col min="13830" max="14080" width="9.140625" style="118"/>
    <col min="14081" max="14081" width="59.85546875" style="118" customWidth="1"/>
    <col min="14082" max="14085" width="19.28515625" style="118" customWidth="1"/>
    <col min="14086" max="14336" width="9.140625" style="118"/>
    <col min="14337" max="14337" width="59.85546875" style="118" customWidth="1"/>
    <col min="14338" max="14341" width="19.28515625" style="118" customWidth="1"/>
    <col min="14342" max="14592" width="9.140625" style="118"/>
    <col min="14593" max="14593" width="59.85546875" style="118" customWidth="1"/>
    <col min="14594" max="14597" width="19.28515625" style="118" customWidth="1"/>
    <col min="14598" max="14848" width="9.140625" style="118"/>
    <col min="14849" max="14849" width="59.85546875" style="118" customWidth="1"/>
    <col min="14850" max="14853" width="19.28515625" style="118" customWidth="1"/>
    <col min="14854" max="15104" width="9.140625" style="118"/>
    <col min="15105" max="15105" width="59.85546875" style="118" customWidth="1"/>
    <col min="15106" max="15109" width="19.28515625" style="118" customWidth="1"/>
    <col min="15110" max="15360" width="9.140625" style="118"/>
    <col min="15361" max="15361" width="59.85546875" style="118" customWidth="1"/>
    <col min="15362" max="15365" width="19.28515625" style="118" customWidth="1"/>
    <col min="15366" max="15616" width="9.140625" style="118"/>
    <col min="15617" max="15617" width="59.85546875" style="118" customWidth="1"/>
    <col min="15618" max="15621" width="19.28515625" style="118" customWidth="1"/>
    <col min="15622" max="15872" width="9.140625" style="118"/>
    <col min="15873" max="15873" width="59.85546875" style="118" customWidth="1"/>
    <col min="15874" max="15877" width="19.28515625" style="118" customWidth="1"/>
    <col min="15878" max="16128" width="9.140625" style="118"/>
    <col min="16129" max="16129" width="59.85546875" style="118" customWidth="1"/>
    <col min="16130" max="16133" width="19.28515625" style="118" customWidth="1"/>
    <col min="16134" max="16384" width="9.140625" style="118"/>
  </cols>
  <sheetData>
    <row r="1" spans="1:5" s="114" customFormat="1" ht="27" customHeight="1" x14ac:dyDescent="0.25">
      <c r="A1" s="245" t="s">
        <v>1240</v>
      </c>
      <c r="B1" s="246"/>
      <c r="C1" s="246"/>
      <c r="D1" s="246"/>
      <c r="E1" s="247"/>
    </row>
    <row r="2" spans="1:5" ht="9" customHeight="1" x14ac:dyDescent="0.2">
      <c r="A2" s="115"/>
      <c r="B2" s="116"/>
      <c r="C2" s="116"/>
      <c r="D2" s="116"/>
      <c r="E2" s="117"/>
    </row>
    <row r="3" spans="1:5" s="114" customFormat="1" x14ac:dyDescent="0.2">
      <c r="A3" s="119" t="s">
        <v>1241</v>
      </c>
      <c r="B3" s="120">
        <v>42522</v>
      </c>
      <c r="C3" s="120">
        <v>42614</v>
      </c>
      <c r="D3" s="120">
        <v>42705</v>
      </c>
      <c r="E3" s="120">
        <v>42795</v>
      </c>
    </row>
    <row r="4" spans="1:5" ht="9" customHeight="1" x14ac:dyDescent="0.2">
      <c r="A4" s="121"/>
      <c r="B4" s="122"/>
      <c r="C4" s="123"/>
      <c r="D4" s="122"/>
      <c r="E4" s="122"/>
    </row>
    <row r="5" spans="1:5" s="126" customFormat="1" ht="15.75" customHeight="1" x14ac:dyDescent="0.2">
      <c r="A5" s="124" t="s">
        <v>1242</v>
      </c>
      <c r="B5" s="125" t="s">
        <v>1243</v>
      </c>
      <c r="C5" s="125" t="s">
        <v>1324</v>
      </c>
      <c r="D5" s="125" t="s">
        <v>1325</v>
      </c>
      <c r="E5" s="125" t="str">
        <f>[1]Sheet1!$B$4</f>
        <v>€29.9bn</v>
      </c>
    </row>
    <row r="6" spans="1:5" s="126" customFormat="1" ht="15.75" customHeight="1" x14ac:dyDescent="0.2">
      <c r="A6" s="127" t="s">
        <v>1244</v>
      </c>
      <c r="B6" s="128">
        <v>109513</v>
      </c>
      <c r="C6" s="129">
        <v>109378</v>
      </c>
      <c r="D6" s="128">
        <v>109283</v>
      </c>
      <c r="E6" s="128">
        <f>[1]Sheet1!$B$5</f>
        <v>110668</v>
      </c>
    </row>
    <row r="7" spans="1:5" s="126" customFormat="1" ht="15.75" customHeight="1" x14ac:dyDescent="0.2">
      <c r="A7" s="127" t="s">
        <v>1245</v>
      </c>
      <c r="B7" s="128">
        <v>97959</v>
      </c>
      <c r="C7" s="129">
        <v>97886</v>
      </c>
      <c r="D7" s="128">
        <v>97867</v>
      </c>
      <c r="E7" s="128">
        <f>[1]Sheet1!$B$6</f>
        <v>99211</v>
      </c>
    </row>
    <row r="8" spans="1:5" s="126" customFormat="1" ht="15.75" customHeight="1" x14ac:dyDescent="0.2">
      <c r="A8" s="127" t="s">
        <v>1246</v>
      </c>
      <c r="B8" s="128" t="s">
        <v>1248</v>
      </c>
      <c r="C8" s="129" t="s">
        <v>1247</v>
      </c>
      <c r="D8" s="128" t="s">
        <v>1247</v>
      </c>
      <c r="E8" s="128" t="str">
        <f>[1]Sheet1!$B$7</f>
        <v>€14.0bn</v>
      </c>
    </row>
    <row r="9" spans="1:5" s="126" customFormat="1" ht="15.75" customHeight="1" x14ac:dyDescent="0.2">
      <c r="A9" s="127" t="s">
        <v>1249</v>
      </c>
      <c r="B9" s="130">
        <v>127519.68171815218</v>
      </c>
      <c r="C9" s="131">
        <v>127074.81761414545</v>
      </c>
      <c r="D9" s="130">
        <v>126851.70860060578</v>
      </c>
      <c r="E9" s="130">
        <f>[1]Sheet1!$B$9</f>
        <v>126458.86775761738</v>
      </c>
    </row>
    <row r="10" spans="1:5" s="126" customFormat="1" ht="8.25" customHeight="1" x14ac:dyDescent="0.2">
      <c r="A10" s="124"/>
      <c r="B10" s="130"/>
      <c r="C10" s="131"/>
      <c r="D10" s="130"/>
      <c r="E10" s="130"/>
    </row>
    <row r="11" spans="1:5" s="126" customFormat="1" ht="15.75" customHeight="1" x14ac:dyDescent="0.2">
      <c r="A11" s="132" t="s">
        <v>1250</v>
      </c>
      <c r="B11" s="133">
        <v>0.60099999999999998</v>
      </c>
      <c r="C11" s="134">
        <v>0.59799999999999998</v>
      </c>
      <c r="D11" s="133">
        <v>0.59599999999999997</v>
      </c>
      <c r="E11" s="133">
        <f>[1]Sheet1!$B$10</f>
        <v>0.59416246385036442</v>
      </c>
    </row>
    <row r="12" spans="1:5" s="126" customFormat="1" ht="15.75" customHeight="1" x14ac:dyDescent="0.2">
      <c r="A12" s="132" t="s">
        <v>1251</v>
      </c>
      <c r="B12" s="133">
        <v>0.68300000000000005</v>
      </c>
      <c r="C12" s="134">
        <v>0.68400000000000005</v>
      </c>
      <c r="D12" s="133">
        <v>0.65800000000000003</v>
      </c>
      <c r="E12" s="133">
        <f>[1]Sheet1!$B$11</f>
        <v>0.65092881510671152</v>
      </c>
    </row>
    <row r="13" spans="1:5" s="126" customFormat="1" ht="15.75" customHeight="1" x14ac:dyDescent="0.2">
      <c r="A13" s="132" t="s">
        <v>1252</v>
      </c>
      <c r="B13" s="133">
        <v>0.48599999999999999</v>
      </c>
      <c r="C13" s="134">
        <v>0.48899999999999999</v>
      </c>
      <c r="D13" s="133">
        <v>0.47199999999999998</v>
      </c>
      <c r="E13" s="133">
        <f>[1]Sheet1!$B$12</f>
        <v>0.46771557818170084</v>
      </c>
    </row>
    <row r="14" spans="1:5" s="126" customFormat="1" ht="15.75" customHeight="1" x14ac:dyDescent="0.2">
      <c r="A14" s="124" t="s">
        <v>1253</v>
      </c>
      <c r="B14" s="135" t="s">
        <v>1254</v>
      </c>
      <c r="C14" s="136" t="s">
        <v>1326</v>
      </c>
      <c r="D14" s="135" t="s">
        <v>1327</v>
      </c>
      <c r="E14" s="133" t="str">
        <f>[1]Sheet1!$B$13</f>
        <v>92 Months</v>
      </c>
    </row>
    <row r="15" spans="1:5" s="126" customFormat="1" ht="15.75" customHeight="1" x14ac:dyDescent="0.2">
      <c r="A15" s="124" t="s">
        <v>1255</v>
      </c>
      <c r="B15" s="135" t="s">
        <v>1256</v>
      </c>
      <c r="C15" s="137" t="s">
        <v>1256</v>
      </c>
      <c r="D15" s="135" t="s">
        <v>1256</v>
      </c>
      <c r="E15" s="133" t="str">
        <f>[1]Sheet1!$B$14</f>
        <v>19.0 Years</v>
      </c>
    </row>
    <row r="16" spans="1:5" s="126" customFormat="1" ht="9" customHeight="1" x14ac:dyDescent="0.2">
      <c r="A16" s="124"/>
      <c r="B16" s="135"/>
      <c r="C16" s="137"/>
      <c r="D16" s="135"/>
      <c r="E16" s="135"/>
    </row>
    <row r="17" spans="1:6" s="126" customFormat="1" ht="15.75" customHeight="1" x14ac:dyDescent="0.2">
      <c r="A17" s="127" t="s">
        <v>1257</v>
      </c>
      <c r="B17" s="138" t="s">
        <v>1258</v>
      </c>
      <c r="C17" s="139" t="s">
        <v>1258</v>
      </c>
      <c r="D17" s="138" t="s">
        <v>1258</v>
      </c>
      <c r="E17" s="138" t="s">
        <v>1258</v>
      </c>
    </row>
    <row r="18" spans="1:6" s="126" customFormat="1" ht="15.75" customHeight="1" x14ac:dyDescent="0.2">
      <c r="A18" s="127" t="s">
        <v>1259</v>
      </c>
      <c r="B18" s="138" t="s">
        <v>1170</v>
      </c>
      <c r="C18" s="139" t="s">
        <v>1170</v>
      </c>
      <c r="D18" s="138" t="s">
        <v>1170</v>
      </c>
      <c r="E18" s="138" t="s">
        <v>1170</v>
      </c>
    </row>
    <row r="19" spans="1:6" s="126" customFormat="1" ht="15.75" customHeight="1" x14ac:dyDescent="0.2">
      <c r="A19" s="127" t="s">
        <v>1260</v>
      </c>
      <c r="B19" s="140">
        <v>0.1</v>
      </c>
      <c r="C19" s="141">
        <v>0.1</v>
      </c>
      <c r="D19" s="140">
        <v>0.1</v>
      </c>
      <c r="E19" s="140">
        <v>0.1</v>
      </c>
    </row>
    <row r="20" spans="1:6" s="126" customFormat="1" ht="15.75" customHeight="1" x14ac:dyDescent="0.2">
      <c r="A20" s="132" t="s">
        <v>1261</v>
      </c>
      <c r="B20" s="140">
        <v>0</v>
      </c>
      <c r="C20" s="141">
        <v>0</v>
      </c>
      <c r="D20" s="140">
        <v>0</v>
      </c>
      <c r="E20" s="140">
        <v>0</v>
      </c>
    </row>
    <row r="21" spans="1:6" s="126" customFormat="1" ht="15.75" customHeight="1" x14ac:dyDescent="0.2">
      <c r="A21" s="127" t="s">
        <v>1262</v>
      </c>
      <c r="B21" s="138" t="s">
        <v>1170</v>
      </c>
      <c r="C21" s="139" t="s">
        <v>1170</v>
      </c>
      <c r="D21" s="138" t="s">
        <v>1170</v>
      </c>
      <c r="E21" s="138" t="s">
        <v>1170</v>
      </c>
    </row>
    <row r="22" spans="1:6" s="126" customFormat="1" ht="15.75" customHeight="1" x14ac:dyDescent="0.2">
      <c r="A22" s="127" t="s">
        <v>1263</v>
      </c>
      <c r="B22" s="140">
        <v>0.1</v>
      </c>
      <c r="C22" s="141">
        <v>0.1</v>
      </c>
      <c r="D22" s="140">
        <v>0.1</v>
      </c>
      <c r="E22" s="140">
        <v>0.1</v>
      </c>
    </row>
    <row r="23" spans="1:6" s="126" customFormat="1" ht="15.75" customHeight="1" x14ac:dyDescent="0.2">
      <c r="A23" s="127" t="s">
        <v>1264</v>
      </c>
      <c r="B23" s="140">
        <v>0</v>
      </c>
      <c r="C23" s="141">
        <v>0</v>
      </c>
      <c r="D23" s="140">
        <v>0</v>
      </c>
      <c r="E23" s="140">
        <v>0</v>
      </c>
    </row>
    <row r="24" spans="1:6" s="126" customFormat="1" ht="15.75" customHeight="1" x14ac:dyDescent="0.2">
      <c r="A24" s="127" t="s">
        <v>1265</v>
      </c>
      <c r="B24" s="140">
        <v>0</v>
      </c>
      <c r="C24" s="141">
        <v>0</v>
      </c>
      <c r="D24" s="140">
        <v>0</v>
      </c>
      <c r="E24" s="140">
        <v>0</v>
      </c>
    </row>
    <row r="25" spans="1:6" s="126" customFormat="1" ht="15.75" customHeight="1" x14ac:dyDescent="0.2">
      <c r="A25" s="127" t="s">
        <v>1266</v>
      </c>
      <c r="B25" s="140">
        <v>1</v>
      </c>
      <c r="C25" s="141">
        <v>1</v>
      </c>
      <c r="D25" s="140">
        <v>1</v>
      </c>
      <c r="E25" s="140">
        <v>1</v>
      </c>
    </row>
    <row r="26" spans="1:6" s="126" customFormat="1" ht="15.75" customHeight="1" x14ac:dyDescent="0.2">
      <c r="A26" s="142" t="s">
        <v>1267</v>
      </c>
      <c r="B26" s="143">
        <v>0</v>
      </c>
      <c r="C26" s="144">
        <v>0</v>
      </c>
      <c r="D26" s="143">
        <v>0</v>
      </c>
      <c r="E26" s="143">
        <v>0</v>
      </c>
    </row>
    <row r="27" spans="1:6" x14ac:dyDescent="0.2">
      <c r="A27" s="121"/>
      <c r="B27" s="123"/>
      <c r="C27" s="123"/>
      <c r="D27" s="123"/>
      <c r="E27" s="145"/>
    </row>
    <row r="28" spans="1:6" s="114" customFormat="1" x14ac:dyDescent="0.2">
      <c r="A28" s="146" t="s">
        <v>1268</v>
      </c>
      <c r="B28" s="147"/>
      <c r="C28" s="148"/>
      <c r="D28" s="148"/>
      <c r="E28" s="149"/>
    </row>
    <row r="29" spans="1:6" ht="9.75" customHeight="1" x14ac:dyDescent="0.2">
      <c r="A29" s="124"/>
      <c r="B29" s="150"/>
      <c r="C29" s="151"/>
      <c r="D29" s="152"/>
      <c r="E29" s="153"/>
    </row>
    <row r="30" spans="1:6" ht="15.75" customHeight="1" x14ac:dyDescent="0.2">
      <c r="A30" s="124" t="s">
        <v>1269</v>
      </c>
      <c r="B30" s="154">
        <v>0.37968805400465411</v>
      </c>
      <c r="C30" s="155">
        <v>0.38182437012162562</v>
      </c>
      <c r="D30" s="155">
        <v>0.38334262032464511</v>
      </c>
      <c r="E30" s="155">
        <f>[1]Sheet1!$C$126</f>
        <v>0.38416797462370994</v>
      </c>
    </row>
    <row r="31" spans="1:6" ht="15.75" customHeight="1" x14ac:dyDescent="0.2">
      <c r="A31" s="124" t="s">
        <v>1270</v>
      </c>
      <c r="B31" s="154">
        <v>0.620311945995346</v>
      </c>
      <c r="C31" s="155">
        <v>0.61817562987837449</v>
      </c>
      <c r="D31" s="155">
        <v>0.61665737967535483</v>
      </c>
      <c r="E31" s="155">
        <f>[1]Sheet1!$C$127</f>
        <v>0.61583202537629012</v>
      </c>
      <c r="F31" s="156"/>
    </row>
    <row r="32" spans="1:6" ht="9" customHeight="1" x14ac:dyDescent="0.2">
      <c r="A32" s="124"/>
      <c r="B32" s="157"/>
      <c r="C32" s="158"/>
      <c r="D32" s="158"/>
      <c r="E32" s="158"/>
    </row>
    <row r="33" spans="1:6" ht="15.75" customHeight="1" x14ac:dyDescent="0.2">
      <c r="A33" s="124" t="s">
        <v>1271</v>
      </c>
      <c r="B33" s="157">
        <v>0.14536307418086777</v>
      </c>
      <c r="C33" s="158">
        <v>0.14667547640248177</v>
      </c>
      <c r="D33" s="158">
        <v>0.14752692202965612</v>
      </c>
      <c r="E33" s="158">
        <f>[1]Sheet1!$C$52</f>
        <v>0.14886506258134266</v>
      </c>
    </row>
    <row r="34" spans="1:6" ht="15.75" customHeight="1" x14ac:dyDescent="0.2">
      <c r="A34" s="124" t="s">
        <v>1272</v>
      </c>
      <c r="B34" s="157">
        <v>0.37311667175766289</v>
      </c>
      <c r="C34" s="158">
        <v>0.374</v>
      </c>
      <c r="D34" s="158">
        <v>0.37745399589924566</v>
      </c>
      <c r="E34" s="158">
        <f>[1]Sheet1!$C$53</f>
        <v>0.38034570735360235</v>
      </c>
    </row>
    <row r="35" spans="1:6" ht="15.75" customHeight="1" x14ac:dyDescent="0.2">
      <c r="A35" s="124" t="s">
        <v>1273</v>
      </c>
      <c r="B35" s="157">
        <v>0.41936899066191496</v>
      </c>
      <c r="C35" s="158">
        <v>0.41653431750368591</v>
      </c>
      <c r="D35" s="158">
        <v>0.41505597825861906</v>
      </c>
      <c r="E35" s="158">
        <f>[1]Sheet1!$C$54+[1]Sheet1!$C$55</f>
        <v>0.40623646187158047</v>
      </c>
    </row>
    <row r="36" spans="1:6" ht="15.75" customHeight="1" x14ac:dyDescent="0.2">
      <c r="A36" s="159" t="s">
        <v>1274</v>
      </c>
      <c r="B36" s="160">
        <v>6.2151263399554298E-2</v>
      </c>
      <c r="C36" s="161">
        <v>6.1226093511523333E-2</v>
      </c>
      <c r="D36" s="158">
        <v>0.05</v>
      </c>
      <c r="E36" s="161">
        <f>[1]Sheet1!$C$56</f>
        <v>5.8797707631048704E-2</v>
      </c>
      <c r="F36" s="156"/>
    </row>
    <row r="37" spans="1:6" x14ac:dyDescent="0.2">
      <c r="A37" s="121"/>
      <c r="B37" s="123"/>
      <c r="C37" s="123"/>
      <c r="D37" s="162"/>
      <c r="E37" s="145"/>
    </row>
    <row r="38" spans="1:6" x14ac:dyDescent="0.2">
      <c r="A38" s="146" t="s">
        <v>1275</v>
      </c>
      <c r="B38" s="163"/>
      <c r="C38" s="162"/>
      <c r="D38" s="164"/>
      <c r="E38" s="165"/>
    </row>
    <row r="39" spans="1:6" ht="15.75" customHeight="1" x14ac:dyDescent="0.2">
      <c r="A39" s="166"/>
      <c r="B39" s="167"/>
      <c r="C39" s="150"/>
      <c r="D39" s="150"/>
      <c r="E39" s="168"/>
    </row>
    <row r="40" spans="1:6" ht="15.75" customHeight="1" x14ac:dyDescent="0.2">
      <c r="A40" s="169" t="s">
        <v>1276</v>
      </c>
      <c r="B40" s="170" t="s">
        <v>1277</v>
      </c>
      <c r="C40" s="171" t="s">
        <v>1277</v>
      </c>
      <c r="D40" s="171" t="s">
        <v>1277</v>
      </c>
      <c r="E40" s="171" t="s">
        <v>1277</v>
      </c>
    </row>
    <row r="41" spans="1:6" ht="15.75" customHeight="1" x14ac:dyDescent="0.2">
      <c r="A41" s="166" t="s">
        <v>1278</v>
      </c>
      <c r="B41" s="172" t="s">
        <v>1277</v>
      </c>
      <c r="C41" s="173" t="s">
        <v>1277</v>
      </c>
      <c r="D41" s="173" t="s">
        <v>1277</v>
      </c>
      <c r="E41" s="173" t="s">
        <v>1277</v>
      </c>
    </row>
    <row r="42" spans="1:6" ht="15.75" customHeight="1" x14ac:dyDescent="0.2">
      <c r="A42" s="166" t="s">
        <v>1279</v>
      </c>
      <c r="B42" s="174" t="s">
        <v>1277</v>
      </c>
      <c r="C42" s="174" t="s">
        <v>1277</v>
      </c>
      <c r="D42" s="174" t="s">
        <v>1277</v>
      </c>
      <c r="E42" s="174" t="s">
        <v>1277</v>
      </c>
    </row>
    <row r="43" spans="1:6" ht="15.75" customHeight="1" x14ac:dyDescent="0.2">
      <c r="A43" s="166" t="s">
        <v>1280</v>
      </c>
      <c r="B43" s="175" t="s">
        <v>1277</v>
      </c>
      <c r="C43" s="176" t="s">
        <v>1277</v>
      </c>
      <c r="D43" s="176" t="s">
        <v>1277</v>
      </c>
      <c r="E43" s="176" t="s">
        <v>1277</v>
      </c>
    </row>
    <row r="44" spans="1:6" ht="15.75" customHeight="1" x14ac:dyDescent="0.2">
      <c r="A44" s="177" t="s">
        <v>1281</v>
      </c>
      <c r="B44" s="178" t="s">
        <v>1277</v>
      </c>
      <c r="C44" s="178" t="s">
        <v>1277</v>
      </c>
      <c r="D44" s="178" t="s">
        <v>1277</v>
      </c>
      <c r="E44" s="178" t="s">
        <v>1277</v>
      </c>
    </row>
    <row r="45" spans="1:6" x14ac:dyDescent="0.2">
      <c r="A45" s="121"/>
      <c r="B45" s="179"/>
      <c r="C45" s="180"/>
      <c r="D45" s="179"/>
      <c r="E45" s="181"/>
    </row>
    <row r="46" spans="1:6" x14ac:dyDescent="0.2">
      <c r="A46" s="146" t="s">
        <v>1282</v>
      </c>
      <c r="B46" s="162"/>
      <c r="C46" s="162"/>
      <c r="D46" s="162"/>
      <c r="E46" s="165"/>
    </row>
    <row r="47" spans="1:6" ht="9" customHeight="1" x14ac:dyDescent="0.2">
      <c r="A47" s="121"/>
      <c r="B47" s="182"/>
      <c r="C47" s="183"/>
      <c r="D47" s="182"/>
      <c r="E47" s="184"/>
    </row>
    <row r="48" spans="1:6" ht="15.75" customHeight="1" x14ac:dyDescent="0.2">
      <c r="A48" s="132" t="s">
        <v>1283</v>
      </c>
      <c r="B48" s="185">
        <v>16</v>
      </c>
      <c r="C48" s="186">
        <v>15</v>
      </c>
      <c r="D48" s="185">
        <v>15</v>
      </c>
      <c r="E48" s="185">
        <v>17</v>
      </c>
    </row>
    <row r="49" spans="1:5" ht="15.75" customHeight="1" x14ac:dyDescent="0.2">
      <c r="A49" s="132" t="s">
        <v>1284</v>
      </c>
      <c r="B49" s="187">
        <v>8.1649999999999991</v>
      </c>
      <c r="C49" s="187">
        <v>7.665</v>
      </c>
      <c r="D49" s="187">
        <v>7.665</v>
      </c>
      <c r="E49" s="187">
        <v>9.1649999999999991</v>
      </c>
    </row>
    <row r="50" spans="1:5" ht="15.75" customHeight="1" x14ac:dyDescent="0.2">
      <c r="A50" s="132" t="s">
        <v>1285</v>
      </c>
      <c r="B50" s="188" t="s">
        <v>1286</v>
      </c>
      <c r="C50" s="189" t="s">
        <v>1287</v>
      </c>
      <c r="D50" s="188" t="s">
        <v>1328</v>
      </c>
      <c r="E50" s="236" t="s">
        <v>1332</v>
      </c>
    </row>
    <row r="51" spans="1:5" ht="15.75" customHeight="1" x14ac:dyDescent="0.2">
      <c r="A51" s="132" t="s">
        <v>1288</v>
      </c>
      <c r="B51" s="248" t="s">
        <v>1289</v>
      </c>
      <c r="C51" s="249"/>
      <c r="D51" s="249"/>
      <c r="E51" s="250"/>
    </row>
    <row r="52" spans="1:5" ht="27.75" customHeight="1" x14ac:dyDescent="0.2">
      <c r="A52" s="190" t="s">
        <v>1290</v>
      </c>
      <c r="B52" s="191" t="s">
        <v>1258</v>
      </c>
      <c r="C52" s="234" t="s">
        <v>1258</v>
      </c>
      <c r="D52" s="191" t="s">
        <v>1258</v>
      </c>
      <c r="E52" s="235" t="s">
        <v>1258</v>
      </c>
    </row>
    <row r="53" spans="1:5" ht="15.75" customHeight="1" x14ac:dyDescent="0.2">
      <c r="A53" s="142" t="s">
        <v>1291</v>
      </c>
      <c r="B53" s="251" t="s">
        <v>1292</v>
      </c>
      <c r="C53" s="252"/>
      <c r="D53" s="252"/>
      <c r="E53" s="253"/>
    </row>
    <row r="54" spans="1:5" x14ac:dyDescent="0.2">
      <c r="A54" s="192"/>
      <c r="B54" s="193"/>
      <c r="C54" s="193"/>
      <c r="D54" s="193"/>
      <c r="E54" s="194"/>
    </row>
    <row r="55" spans="1:5" x14ac:dyDescent="0.2">
      <c r="A55" s="146" t="s">
        <v>1293</v>
      </c>
      <c r="B55" s="195"/>
      <c r="C55" s="196"/>
      <c r="D55" s="196"/>
      <c r="E55" s="197"/>
    </row>
    <row r="56" spans="1:5" ht="9" customHeight="1" x14ac:dyDescent="0.2">
      <c r="A56" s="198"/>
      <c r="B56" s="182"/>
      <c r="C56" s="199"/>
      <c r="D56" s="199"/>
      <c r="E56" s="182"/>
    </row>
    <row r="57" spans="1:5" ht="15.75" customHeight="1" x14ac:dyDescent="0.2">
      <c r="A57" s="132" t="s">
        <v>1294</v>
      </c>
      <c r="B57" s="200">
        <v>0.71</v>
      </c>
      <c r="C57" s="140">
        <v>0.82</v>
      </c>
      <c r="D57" s="201">
        <v>0.81</v>
      </c>
      <c r="E57" s="201">
        <v>0.53</v>
      </c>
    </row>
    <row r="58" spans="1:5" ht="15.75" customHeight="1" x14ac:dyDescent="0.2">
      <c r="A58" s="132" t="s">
        <v>1295</v>
      </c>
      <c r="B58" s="202">
        <v>12.9</v>
      </c>
      <c r="C58" s="125">
        <v>12.8</v>
      </c>
      <c r="D58" s="203" t="s">
        <v>1329</v>
      </c>
      <c r="E58" s="203">
        <v>13.1</v>
      </c>
    </row>
    <row r="59" spans="1:5" ht="15.75" customHeight="1" x14ac:dyDescent="0.2">
      <c r="A59" s="132" t="s">
        <v>1296</v>
      </c>
      <c r="B59" s="202">
        <v>12.951000000000001</v>
      </c>
      <c r="C59" s="125">
        <v>12.872</v>
      </c>
      <c r="D59" s="125">
        <v>13.005000000000001</v>
      </c>
      <c r="E59" s="125">
        <v>13.2</v>
      </c>
    </row>
    <row r="60" spans="1:5" ht="15.75" customHeight="1" x14ac:dyDescent="0.2">
      <c r="A60" s="127" t="s">
        <v>1297</v>
      </c>
      <c r="B60" s="140">
        <v>0.57999999999999996</v>
      </c>
      <c r="C60" s="141">
        <v>0.68</v>
      </c>
      <c r="D60" s="140">
        <v>0.7</v>
      </c>
      <c r="E60" s="140">
        <v>0.44</v>
      </c>
    </row>
    <row r="61" spans="1:5" ht="15.75" customHeight="1" x14ac:dyDescent="0.2">
      <c r="A61" s="132" t="s">
        <v>1298</v>
      </c>
      <c r="B61" s="204">
        <v>3.0000000000000027E-2</v>
      </c>
      <c r="C61" s="205">
        <v>3.0000000000000027E-2</v>
      </c>
      <c r="D61" s="204">
        <v>3.0000000000000027E-2</v>
      </c>
      <c r="E61" s="204">
        <f>'[2]Duration File'!E64-100%</f>
        <v>3.0000000000000027E-2</v>
      </c>
    </row>
    <row r="62" spans="1:5" ht="15.75" customHeight="1" x14ac:dyDescent="0.2">
      <c r="A62" s="127" t="s">
        <v>1299</v>
      </c>
      <c r="B62" s="204">
        <v>0.05</v>
      </c>
      <c r="C62" s="205">
        <v>0.05</v>
      </c>
      <c r="D62" s="204">
        <v>0.05</v>
      </c>
      <c r="E62" s="204">
        <v>0.05</v>
      </c>
    </row>
    <row r="63" spans="1:5" ht="15.75" customHeight="1" x14ac:dyDescent="0.2">
      <c r="A63" s="127" t="s">
        <v>1300</v>
      </c>
      <c r="B63" s="204">
        <v>0.39</v>
      </c>
      <c r="C63" s="205">
        <v>0.39</v>
      </c>
      <c r="D63" s="204">
        <v>0.39</v>
      </c>
      <c r="E63" s="204">
        <v>0.39</v>
      </c>
    </row>
    <row r="64" spans="1:5" ht="15.75" customHeight="1" x14ac:dyDescent="0.2">
      <c r="A64" s="127" t="s">
        <v>1301</v>
      </c>
      <c r="B64" s="187">
        <v>3.5000000000000003E-2</v>
      </c>
      <c r="C64" s="206">
        <v>3.5000000000000003E-2</v>
      </c>
      <c r="D64" s="187">
        <v>3.5000000000000003E-2</v>
      </c>
      <c r="E64" s="187">
        <v>3.5000000000000003E-2</v>
      </c>
    </row>
    <row r="65" spans="1:5" ht="15.75" customHeight="1" x14ac:dyDescent="0.2">
      <c r="A65" s="127" t="s">
        <v>1302</v>
      </c>
      <c r="B65" s="187">
        <v>3.5000000000000003E-2</v>
      </c>
      <c r="C65" s="206">
        <v>3.5000000000000003E-2</v>
      </c>
      <c r="D65" s="187">
        <v>3.5000000000000003E-2</v>
      </c>
      <c r="E65" s="187">
        <v>3.5000000000000003E-2</v>
      </c>
    </row>
    <row r="66" spans="1:5" ht="15.75" customHeight="1" x14ac:dyDescent="0.2">
      <c r="A66" s="127" t="s">
        <v>1303</v>
      </c>
      <c r="B66" s="207" t="s">
        <v>1304</v>
      </c>
      <c r="C66" s="208" t="s">
        <v>1305</v>
      </c>
      <c r="D66" s="207" t="s">
        <v>1304</v>
      </c>
      <c r="E66" s="237" t="s">
        <v>1333</v>
      </c>
    </row>
    <row r="67" spans="1:5" ht="15.75" customHeight="1" x14ac:dyDescent="0.2">
      <c r="A67" s="127" t="s">
        <v>1306</v>
      </c>
      <c r="B67" s="191" t="s">
        <v>1170</v>
      </c>
      <c r="C67" s="234" t="s">
        <v>1170</v>
      </c>
      <c r="D67" s="191" t="s">
        <v>1170</v>
      </c>
      <c r="E67" s="191" t="s">
        <v>1170</v>
      </c>
    </row>
    <row r="68" spans="1:5" ht="15.75" customHeight="1" x14ac:dyDescent="0.2">
      <c r="A68" s="127" t="s">
        <v>1307</v>
      </c>
      <c r="B68" s="254" t="s">
        <v>1308</v>
      </c>
      <c r="C68" s="255"/>
      <c r="D68" s="255"/>
      <c r="E68" s="256"/>
    </row>
    <row r="69" spans="1:5" ht="15.75" customHeight="1" x14ac:dyDescent="0.2">
      <c r="A69" s="142" t="s">
        <v>1309</v>
      </c>
      <c r="B69" s="209" t="s">
        <v>1170</v>
      </c>
      <c r="C69" s="233" t="s">
        <v>1170</v>
      </c>
      <c r="D69" s="209" t="s">
        <v>1170</v>
      </c>
      <c r="E69" s="209" t="s">
        <v>1170</v>
      </c>
    </row>
    <row r="70" spans="1:5" ht="9" customHeight="1" x14ac:dyDescent="0.2">
      <c r="A70" s="192"/>
      <c r="B70" s="210"/>
      <c r="C70" s="210"/>
      <c r="D70" s="210"/>
      <c r="E70" s="211"/>
    </row>
    <row r="71" spans="1:5" ht="22.5" customHeight="1" x14ac:dyDescent="0.2">
      <c r="A71" s="257" t="s">
        <v>1310</v>
      </c>
      <c r="B71" s="258"/>
      <c r="C71" s="258"/>
      <c r="D71" s="258"/>
      <c r="E71" s="259"/>
    </row>
    <row r="72" spans="1:5" ht="5.25" customHeight="1" x14ac:dyDescent="0.2">
      <c r="A72" s="212"/>
      <c r="B72" s="213"/>
      <c r="C72" s="213"/>
      <c r="D72" s="213"/>
      <c r="E72" s="214"/>
    </row>
    <row r="73" spans="1:5" ht="18.75" customHeight="1" x14ac:dyDescent="0.2">
      <c r="A73" s="242" t="s">
        <v>1311</v>
      </c>
      <c r="B73" s="243"/>
      <c r="C73" s="243"/>
      <c r="D73" s="243"/>
      <c r="E73" s="244"/>
    </row>
    <row r="74" spans="1:5" ht="5.25" customHeight="1" x14ac:dyDescent="0.2">
      <c r="A74" s="212"/>
      <c r="B74" s="213"/>
      <c r="C74" s="213"/>
      <c r="D74" s="213"/>
      <c r="E74" s="214"/>
    </row>
    <row r="75" spans="1:5" ht="12.75" customHeight="1" x14ac:dyDescent="0.2">
      <c r="A75" s="242" t="s">
        <v>1312</v>
      </c>
      <c r="B75" s="243"/>
      <c r="C75" s="243"/>
      <c r="D75" s="243"/>
      <c r="E75" s="244"/>
    </row>
    <row r="76" spans="1:5" ht="5.25" customHeight="1" x14ac:dyDescent="0.2">
      <c r="A76" s="212"/>
      <c r="B76" s="213"/>
      <c r="C76" s="213"/>
      <c r="D76" s="213"/>
      <c r="E76" s="214"/>
    </row>
    <row r="77" spans="1:5" ht="12.75" customHeight="1" x14ac:dyDescent="0.2">
      <c r="A77" s="242" t="s">
        <v>1313</v>
      </c>
      <c r="B77" s="243"/>
      <c r="C77" s="243"/>
      <c r="D77" s="243"/>
      <c r="E77" s="244"/>
    </row>
    <row r="78" spans="1:5" ht="5.25" customHeight="1" x14ac:dyDescent="0.2">
      <c r="A78" s="212"/>
      <c r="B78" s="213"/>
      <c r="C78" s="213"/>
      <c r="D78" s="213"/>
      <c r="E78" s="214"/>
    </row>
    <row r="79" spans="1:5" x14ac:dyDescent="0.2">
      <c r="A79" s="242" t="s">
        <v>1314</v>
      </c>
      <c r="B79" s="243"/>
      <c r="C79" s="243"/>
      <c r="D79" s="243"/>
      <c r="E79" s="244"/>
    </row>
    <row r="80" spans="1:5" ht="5.25" customHeight="1" x14ac:dyDescent="0.2">
      <c r="A80" s="212"/>
      <c r="B80" s="213"/>
      <c r="C80" s="213"/>
      <c r="D80" s="213"/>
      <c r="E80" s="214"/>
    </row>
    <row r="81" spans="1:5" ht="12.75" customHeight="1" x14ac:dyDescent="0.2">
      <c r="A81" s="242" t="s">
        <v>1315</v>
      </c>
      <c r="B81" s="243"/>
      <c r="C81" s="243"/>
      <c r="D81" s="243"/>
      <c r="E81" s="244"/>
    </row>
    <row r="82" spans="1:5" ht="5.25" customHeight="1" x14ac:dyDescent="0.2">
      <c r="A82" s="212"/>
      <c r="B82" s="213"/>
      <c r="C82" s="213"/>
      <c r="D82" s="213"/>
      <c r="E82" s="214"/>
    </row>
    <row r="83" spans="1:5" ht="12.75" customHeight="1" x14ac:dyDescent="0.2">
      <c r="A83" s="242" t="s">
        <v>1316</v>
      </c>
      <c r="B83" s="243"/>
      <c r="C83" s="243"/>
      <c r="D83" s="243"/>
      <c r="E83" s="244"/>
    </row>
    <row r="84" spans="1:5" ht="5.25" customHeight="1" x14ac:dyDescent="0.2">
      <c r="A84" s="212"/>
      <c r="B84" s="213"/>
      <c r="C84" s="213"/>
      <c r="D84" s="213"/>
      <c r="E84" s="214"/>
    </row>
    <row r="85" spans="1:5" ht="12.75" customHeight="1" x14ac:dyDescent="0.2">
      <c r="A85" s="242" t="s">
        <v>1317</v>
      </c>
      <c r="B85" s="243"/>
      <c r="C85" s="243"/>
      <c r="D85" s="243"/>
      <c r="E85" s="244"/>
    </row>
    <row r="86" spans="1:5" ht="5.25" customHeight="1" x14ac:dyDescent="0.2">
      <c r="A86" s="212"/>
      <c r="B86" s="213"/>
      <c r="C86" s="213"/>
      <c r="D86" s="213"/>
      <c r="E86" s="214"/>
    </row>
    <row r="87" spans="1:5" ht="12.75" customHeight="1" x14ac:dyDescent="0.2">
      <c r="A87" s="242" t="s">
        <v>1318</v>
      </c>
      <c r="B87" s="243"/>
      <c r="C87" s="243" t="s">
        <v>1319</v>
      </c>
      <c r="D87" s="243"/>
      <c r="E87" s="244"/>
    </row>
    <row r="88" spans="1:5" ht="5.25" customHeight="1" x14ac:dyDescent="0.2">
      <c r="A88" s="232"/>
      <c r="B88" s="223"/>
      <c r="C88" s="223"/>
      <c r="D88" s="223"/>
      <c r="E88" s="224"/>
    </row>
    <row r="89" spans="1:5" ht="12.75" customHeight="1" x14ac:dyDescent="0.2">
      <c r="A89" s="260" t="s">
        <v>1320</v>
      </c>
      <c r="B89" s="261"/>
      <c r="C89" s="261"/>
      <c r="D89" s="261"/>
      <c r="E89" s="262"/>
    </row>
    <row r="90" spans="1:5" ht="5.25" customHeight="1" x14ac:dyDescent="0.2">
      <c r="A90" s="212"/>
      <c r="B90" s="213"/>
      <c r="C90" s="213"/>
      <c r="D90" s="213"/>
      <c r="E90" s="214"/>
    </row>
    <row r="91" spans="1:5" ht="12.75" customHeight="1" x14ac:dyDescent="0.2">
      <c r="A91" s="242" t="s">
        <v>1321</v>
      </c>
      <c r="B91" s="243"/>
      <c r="C91" s="243"/>
      <c r="D91" s="243"/>
      <c r="E91" s="244"/>
    </row>
    <row r="92" spans="1:5" ht="5.25" customHeight="1" x14ac:dyDescent="0.2">
      <c r="A92" s="212"/>
      <c r="B92" s="213"/>
      <c r="C92" s="213"/>
      <c r="D92" s="213"/>
      <c r="E92" s="214"/>
    </row>
    <row r="93" spans="1:5" x14ac:dyDescent="0.2">
      <c r="A93" s="242" t="s">
        <v>1322</v>
      </c>
      <c r="B93" s="243"/>
      <c r="C93" s="243"/>
      <c r="D93" s="243"/>
      <c r="E93" s="244"/>
    </row>
    <row r="94" spans="1:5" ht="6" customHeight="1" x14ac:dyDescent="0.2">
      <c r="A94" s="232"/>
      <c r="B94" s="223"/>
      <c r="C94" s="223"/>
      <c r="D94" s="223"/>
      <c r="E94" s="224"/>
    </row>
    <row r="95" spans="1:5" ht="12.75" customHeight="1" x14ac:dyDescent="0.2">
      <c r="A95" s="263" t="s">
        <v>1323</v>
      </c>
      <c r="B95" s="264"/>
      <c r="C95" s="264"/>
      <c r="D95" s="264"/>
      <c r="E95" s="265"/>
    </row>
    <row r="96" spans="1:5" s="217" customFormat="1" x14ac:dyDescent="0.2">
      <c r="A96" s="215"/>
      <c r="B96" s="216"/>
      <c r="C96" s="216"/>
      <c r="D96" s="216"/>
      <c r="E96" s="216"/>
    </row>
    <row r="97" spans="1:5" s="217" customFormat="1" ht="15" x14ac:dyDescent="0.25">
      <c r="A97" s="218"/>
      <c r="B97" s="219"/>
      <c r="C97" s="219"/>
      <c r="D97" s="219"/>
      <c r="E97" s="219"/>
    </row>
    <row r="98" spans="1:5" s="217" customFormat="1" ht="15" x14ac:dyDescent="0.25">
      <c r="A98" s="218"/>
      <c r="B98" s="220"/>
      <c r="C98" s="220"/>
      <c r="D98" s="220"/>
      <c r="E98" s="220"/>
    </row>
    <row r="99" spans="1:5" s="217" customFormat="1" ht="15" x14ac:dyDescent="0.25">
      <c r="A99" s="218"/>
      <c r="B99" s="221"/>
      <c r="C99" s="221"/>
      <c r="D99" s="221"/>
      <c r="E99" s="221"/>
    </row>
    <row r="100" spans="1:5" s="217" customFormat="1" ht="15" x14ac:dyDescent="0.25">
      <c r="A100" s="218"/>
      <c r="B100" s="219"/>
      <c r="C100" s="219"/>
      <c r="D100" s="219"/>
      <c r="E100" s="219"/>
    </row>
    <row r="101" spans="1:5" s="217" customFormat="1" x14ac:dyDescent="0.2"/>
  </sheetData>
  <sheetProtection password="8DD5" sheet="1" objects="1" scenarios="1"/>
  <mergeCells count="17">
    <mergeCell ref="A87:E87"/>
    <mergeCell ref="A89:E89"/>
    <mergeCell ref="A91:E91"/>
    <mergeCell ref="A93:E93"/>
    <mergeCell ref="A95:E95"/>
    <mergeCell ref="A85:E85"/>
    <mergeCell ref="A1:E1"/>
    <mergeCell ref="B51:E51"/>
    <mergeCell ref="B53:E53"/>
    <mergeCell ref="B68:E68"/>
    <mergeCell ref="A71:E71"/>
    <mergeCell ref="A73:E73"/>
    <mergeCell ref="A75:E75"/>
    <mergeCell ref="A77:E77"/>
    <mergeCell ref="A79:E79"/>
    <mergeCell ref="A81:E81"/>
    <mergeCell ref="A83:E83"/>
  </mergeCells>
  <pageMargins left="0.7" right="0.7" top="0.75" bottom="0.75" header="0.3" footer="0.3"/>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Barry Nolan</cp:lastModifiedBy>
  <cp:lastPrinted>2017-04-13T11:06:11Z</cp:lastPrinted>
  <dcterms:created xsi:type="dcterms:W3CDTF">2016-04-21T08:07:20Z</dcterms:created>
  <dcterms:modified xsi:type="dcterms:W3CDTF">2017-04-13T13:20:35Z</dcterms:modified>
</cp:coreProperties>
</file>